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East Rudham PC\Accounts\2023-24\"/>
    </mc:Choice>
  </mc:AlternateContent>
  <xr:revisionPtr revIDLastSave="0" documentId="13_ncr:1_{CBBFAAA9-0BC0-4931-B18D-C85A719A773C}" xr6:coauthVersionLast="47" xr6:coauthVersionMax="47" xr10:uidLastSave="{00000000-0000-0000-0000-000000000000}"/>
  <bookViews>
    <workbookView xWindow="-108" yWindow="-108" windowWidth="23256" windowHeight="12456" tabRatio="500" activeTab="3" xr2:uid="{00000000-000D-0000-FFFF-FFFF00000000}"/>
  </bookViews>
  <sheets>
    <sheet name="ERPC Budget " sheetId="4" r:id="rId1"/>
    <sheet name="23.24 exps" sheetId="9" r:id="rId2"/>
    <sheet name="Sheet1" sheetId="10" r:id="rId3"/>
    <sheet name="24-25" sheetId="11" r:id="rId4"/>
    <sheet name="Summar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0" i="11" l="1"/>
  <c r="E13" i="11"/>
  <c r="F16" i="11" s="1"/>
  <c r="G46" i="11"/>
  <c r="K7" i="11" s="1"/>
  <c r="K9" i="11" s="1"/>
  <c r="K18" i="11" s="1"/>
  <c r="K20" i="11" s="1"/>
  <c r="H16" i="11"/>
  <c r="D46" i="11"/>
  <c r="S45" i="9"/>
  <c r="T45" i="9" s="1"/>
  <c r="S46" i="9"/>
  <c r="T46" i="9" s="1"/>
  <c r="S43" i="9"/>
  <c r="T43" i="9" s="1"/>
  <c r="S44" i="9"/>
  <c r="H7" i="10"/>
  <c r="H8" i="10" s="1"/>
  <c r="H9" i="10" s="1"/>
  <c r="S42" i="9"/>
  <c r="T42" i="9" s="1"/>
  <c r="S41" i="9"/>
  <c r="T41" i="9" s="1"/>
  <c r="S40" i="9"/>
  <c r="T40" i="9" s="1"/>
  <c r="S38" i="9"/>
  <c r="T38" i="9" s="1"/>
  <c r="S37" i="9"/>
  <c r="T37" i="9" s="1"/>
  <c r="S35" i="9"/>
  <c r="T35" i="9" s="1"/>
  <c r="S34" i="9"/>
  <c r="T34" i="9" s="1"/>
  <c r="S33" i="9"/>
  <c r="T33" i="9" s="1"/>
  <c r="S32" i="9"/>
  <c r="T32" i="9" s="1"/>
  <c r="S31" i="9"/>
  <c r="T31" i="9" s="1"/>
  <c r="S30" i="9"/>
  <c r="T30" i="9" s="1"/>
  <c r="S29" i="9"/>
  <c r="T29" i="9" s="1"/>
  <c r="S28" i="9"/>
  <c r="T28" i="9" s="1"/>
  <c r="S27" i="9"/>
  <c r="T27" i="9" s="1"/>
  <c r="S26" i="9"/>
  <c r="T26" i="9" s="1"/>
  <c r="S25" i="9"/>
  <c r="S23" i="9"/>
  <c r="T23" i="9" s="1"/>
  <c r="S22" i="9"/>
  <c r="T22" i="9" s="1"/>
  <c r="S20" i="9"/>
  <c r="T20" i="9" s="1"/>
  <c r="S18" i="9"/>
  <c r="T18" i="9" s="1"/>
  <c r="S17" i="9"/>
  <c r="T17" i="9" s="1"/>
  <c r="S16" i="9"/>
  <c r="T16" i="9" s="1"/>
  <c r="S14" i="9"/>
  <c r="T14" i="9" s="1"/>
  <c r="S13" i="9"/>
  <c r="T13" i="9" s="1"/>
  <c r="S12" i="9"/>
  <c r="T12" i="9" s="1"/>
  <c r="S11" i="9"/>
  <c r="T11" i="9" s="1"/>
  <c r="S10" i="9"/>
  <c r="T10" i="9" s="1"/>
  <c r="S9" i="9"/>
  <c r="S8" i="9"/>
  <c r="T8" i="9" s="1"/>
  <c r="S7" i="9"/>
  <c r="T7" i="9" s="1"/>
  <c r="S6" i="9"/>
  <c r="T6" i="9" s="1"/>
  <c r="S5" i="9"/>
  <c r="T5" i="9" s="1"/>
  <c r="S4" i="9"/>
  <c r="T4" i="9" s="1"/>
  <c r="E48" i="9"/>
  <c r="F23" i="5"/>
  <c r="F31" i="5" s="1"/>
  <c r="F36" i="5" s="1"/>
  <c r="E46" i="11" l="1"/>
  <c r="D50" i="11" s="1"/>
  <c r="T9" i="9"/>
  <c r="S48" i="9"/>
  <c r="S50" i="9" s="1"/>
  <c r="T44" i="9"/>
  <c r="T25" i="9"/>
  <c r="N28" i="4"/>
  <c r="N32" i="4" s="1"/>
  <c r="G4" i="5" s="1"/>
  <c r="G9" i="5" s="1"/>
  <c r="G12" i="5" s="1"/>
  <c r="N10" i="5" s="1"/>
  <c r="N13" i="5" s="1"/>
  <c r="K21" i="4"/>
  <c r="K11" i="4"/>
  <c r="C21" i="4"/>
  <c r="C11" i="4"/>
  <c r="H11" i="4"/>
  <c r="T48" i="9" l="1"/>
  <c r="B21" i="4"/>
  <c r="B11" i="4"/>
  <c r="F21" i="4" l="1"/>
  <c r="H21" i="4" l="1"/>
  <c r="F11" i="4"/>
  <c r="G21" i="4"/>
  <c r="G11" i="4" l="1"/>
</calcChain>
</file>

<file path=xl/sharedStrings.xml><?xml version="1.0" encoding="utf-8"?>
<sst xmlns="http://schemas.openxmlformats.org/spreadsheetml/2006/main" count="311" uniqueCount="190">
  <si>
    <t>Item</t>
  </si>
  <si>
    <t>Precept</t>
  </si>
  <si>
    <t>PAYMENTS</t>
  </si>
  <si>
    <t>RECEIPTS</t>
  </si>
  <si>
    <t>Reserves (Earmarked)</t>
  </si>
  <si>
    <t>Precept Grant</t>
  </si>
  <si>
    <t>Total Receipts</t>
  </si>
  <si>
    <t xml:space="preserve">Reserves (General) </t>
  </si>
  <si>
    <t>Total Payments</t>
  </si>
  <si>
    <t>Employment Costs</t>
  </si>
  <si>
    <t>Maintenance open spaces/equipment</t>
  </si>
  <si>
    <t>Street Lighting</t>
  </si>
  <si>
    <t>2020/21</t>
  </si>
  <si>
    <t>note 1</t>
  </si>
  <si>
    <t>note 2</t>
  </si>
  <si>
    <t>£</t>
  </si>
  <si>
    <t>Total</t>
  </si>
  <si>
    <t>Administration &amp; Expenses</t>
  </si>
  <si>
    <t>Income from reserves</t>
  </si>
  <si>
    <t>note 3</t>
  </si>
  <si>
    <t>note 9</t>
  </si>
  <si>
    <t>note 4</t>
  </si>
  <si>
    <t>note 5</t>
  </si>
  <si>
    <t>note 6</t>
  </si>
  <si>
    <t>note 7</t>
  </si>
  <si>
    <t>note 8</t>
  </si>
  <si>
    <t>note 10</t>
  </si>
  <si>
    <t>note 11</t>
  </si>
  <si>
    <t>note 12</t>
  </si>
  <si>
    <t>Savings a/c</t>
  </si>
  <si>
    <t>Current a/c</t>
  </si>
  <si>
    <t>2021/22</t>
  </si>
  <si>
    <t>2022/23</t>
  </si>
  <si>
    <t>Budget 2022/23</t>
  </si>
  <si>
    <t>Anticipated 31.03.23</t>
  </si>
  <si>
    <t>ERPC Budget</t>
  </si>
  <si>
    <t>Cemetery</t>
  </si>
  <si>
    <t>Actual at 31.03.21</t>
  </si>
  <si>
    <t>Actual at 31.03.22</t>
  </si>
  <si>
    <t>Actual at 31.03.23</t>
  </si>
  <si>
    <t>2. Precept grant</t>
  </si>
  <si>
    <t>5. Anticipated income from reserves</t>
  </si>
  <si>
    <t>7. To include clerks salary</t>
  </si>
  <si>
    <t>9. Electricty costs expected for street lights</t>
  </si>
  <si>
    <t>1. Precept</t>
  </si>
  <si>
    <t>NS&amp;I Savings Acc</t>
  </si>
  <si>
    <t xml:space="preserve">8. To include grass cutting costs, strimming, play area inspection.  </t>
  </si>
  <si>
    <t>6. Insurance/phone/postage/office/hall hire/newsletters/etc</t>
  </si>
  <si>
    <t>Other (VAT, Grants, Newletter Ads etc)</t>
  </si>
  <si>
    <t xml:space="preserve">10. Cemetery costs </t>
  </si>
  <si>
    <t>ADD anticipated Receipts</t>
  </si>
  <si>
    <t>LESS anticipated Expenses</t>
  </si>
  <si>
    <t>Anticipated TOTAL at YE</t>
  </si>
  <si>
    <t>2023/24</t>
  </si>
  <si>
    <t>Budget 2023/24</t>
  </si>
  <si>
    <t>Reserves at 10.01.23</t>
  </si>
  <si>
    <t>Notes for 2023/24 Budget</t>
  </si>
  <si>
    <t>Notes for 2022/23 Budget</t>
  </si>
  <si>
    <t>Actual at 10.01.23</t>
  </si>
  <si>
    <t>difference between actual and anticipated £0</t>
  </si>
  <si>
    <t>4. Other - £996.65, VAT £2483.06 &amp; Grants £9599</t>
  </si>
  <si>
    <t>(Jubilee Grant £180, CIL Grant £8919 Dewing Trust £500)</t>
  </si>
  <si>
    <t xml:space="preserve">11. Allows for unforeseen expenses </t>
  </si>
  <si>
    <t>11. Allows for unforeseen expenses (Beacon 7 Gas £670)</t>
  </si>
  <si>
    <t>12. Allows for earmarked projects:-</t>
  </si>
  <si>
    <t xml:space="preserve">Bench £260, play pk #1 £7956, </t>
  </si>
  <si>
    <t>4. Other grants or income</t>
  </si>
  <si>
    <t xml:space="preserve">3. Expected income from cemetery, burial fees, memorials etc </t>
  </si>
  <si>
    <t>difference between actual and anticipated £3557.45</t>
  </si>
  <si>
    <t>Consider contributions towards phase 2 of Play Park £32,670</t>
  </si>
  <si>
    <t>New Trod £??</t>
  </si>
  <si>
    <t>Bus Shelter £7755 (total cost) - but expecting 50% from PPS</t>
  </si>
  <si>
    <t>Work to parish clock?</t>
  </si>
  <si>
    <t>Grass Cutting fees if contractor used £</t>
  </si>
  <si>
    <t>funding will be sought for any planned projects.</t>
  </si>
  <si>
    <t xml:space="preserve">* Ive removed this figure as at present its expected that </t>
  </si>
  <si>
    <t>* added 10% to the anticipated fingures as as example</t>
  </si>
  <si>
    <t>it will equate to £12930</t>
  </si>
  <si>
    <t>Having said that our expected reserves at year end</t>
  </si>
  <si>
    <t>are very healthy and would also expect some income via</t>
  </si>
  <si>
    <t>* may want to increase the precept - if increased by 14%</t>
  </si>
  <si>
    <t>cemetery next year too, so may wish to keep it the same.</t>
  </si>
  <si>
    <t>Closing balance 22/23</t>
  </si>
  <si>
    <t>est</t>
  </si>
  <si>
    <t>Est 23/24 exps</t>
  </si>
  <si>
    <t>provision</t>
  </si>
  <si>
    <t xml:space="preserve"> </t>
  </si>
  <si>
    <t>Est income (excl precept)</t>
  </si>
  <si>
    <t>Mower</t>
  </si>
  <si>
    <t>other projects not yet identified</t>
  </si>
  <si>
    <t>Precept required</t>
  </si>
  <si>
    <t>less b/f bank</t>
  </si>
  <si>
    <t>Estimated expenditure</t>
  </si>
  <si>
    <t>General Administration</t>
  </si>
  <si>
    <t>Hire of hall</t>
  </si>
  <si>
    <t>Insurance General</t>
  </si>
  <si>
    <t>NALC Sub</t>
  </si>
  <si>
    <t>Audit fees external</t>
  </si>
  <si>
    <t xml:space="preserve">"    </t>
  </si>
  <si>
    <t>internal</t>
  </si>
  <si>
    <t>Clerks salary</t>
  </si>
  <si>
    <t>Clerks expenses</t>
  </si>
  <si>
    <t>Councillor/Clerk training</t>
  </si>
  <si>
    <t>NL Printing</t>
  </si>
  <si>
    <t>CAB donation</t>
  </si>
  <si>
    <t>Website</t>
  </si>
  <si>
    <t>Maint</t>
  </si>
  <si>
    <t>Burial clerk</t>
  </si>
  <si>
    <t>Stationary</t>
  </si>
  <si>
    <t>Churchyard</t>
  </si>
  <si>
    <t>Maintenance</t>
  </si>
  <si>
    <t>Street lighting</t>
  </si>
  <si>
    <t xml:space="preserve">Maintenance </t>
  </si>
  <si>
    <t>Power</t>
  </si>
  <si>
    <t>Open spaces</t>
  </si>
  <si>
    <t>Grasscutting</t>
  </si>
  <si>
    <t>Mower Insurance</t>
  </si>
  <si>
    <t>Petrol/oil</t>
  </si>
  <si>
    <t>Strimmer expenses</t>
  </si>
  <si>
    <t>Mower expenses</t>
  </si>
  <si>
    <t>Weedkillers</t>
  </si>
  <si>
    <t>Stonepit wood</t>
  </si>
  <si>
    <t>Parish clock inspection</t>
  </si>
  <si>
    <t>Bus shelters maintenance</t>
  </si>
  <si>
    <t>Dog waste bin servicing</t>
  </si>
  <si>
    <t>Defibrillator management fee</t>
  </si>
  <si>
    <t>Play Park</t>
  </si>
  <si>
    <t>Insurance inspection</t>
  </si>
  <si>
    <t>Section 137 Payments</t>
  </si>
  <si>
    <t>Comunity car scheme donation</t>
  </si>
  <si>
    <t>Rememberance day wreath</t>
  </si>
  <si>
    <t>Parish Clock Repairs</t>
  </si>
  <si>
    <t>Election</t>
  </si>
  <si>
    <t>unexpect exp res</t>
  </si>
  <si>
    <t>reserves 6 months exp</t>
  </si>
  <si>
    <t xml:space="preserve">East Rudham Parish Council </t>
  </si>
  <si>
    <t>2023/24 Budget</t>
  </si>
  <si>
    <t>General Reserves (6 months)</t>
  </si>
  <si>
    <t>Reserve (Mower)</t>
  </si>
  <si>
    <t xml:space="preserve"> Other Projects</t>
  </si>
  <si>
    <t>Moneys required</t>
  </si>
  <si>
    <t>Closing bank balance 22/23</t>
  </si>
  <si>
    <t>Required Precept</t>
  </si>
  <si>
    <t>includes £2k election</t>
  </si>
  <si>
    <t>April</t>
  </si>
  <si>
    <t>May</t>
  </si>
  <si>
    <t>June</t>
  </si>
  <si>
    <t>July</t>
  </si>
  <si>
    <t>August</t>
  </si>
  <si>
    <t>Sept</t>
  </si>
  <si>
    <t>Oct</t>
  </si>
  <si>
    <t>Nov</t>
  </si>
  <si>
    <t>Dec</t>
  </si>
  <si>
    <t>Jan</t>
  </si>
  <si>
    <t>Feb</t>
  </si>
  <si>
    <t>March</t>
  </si>
  <si>
    <t>+/-</t>
  </si>
  <si>
    <t>vat</t>
  </si>
  <si>
    <t>1k playpark</t>
  </si>
  <si>
    <t>727 cemetary</t>
  </si>
  <si>
    <t>emetary</t>
  </si>
  <si>
    <t xml:space="preserve">D Weir </t>
  </si>
  <si>
    <t>leveling</t>
  </si>
  <si>
    <t>Spraying</t>
  </si>
  <si>
    <t>James</t>
  </si>
  <si>
    <t>Shed</t>
  </si>
  <si>
    <t>Balcane</t>
  </si>
  <si>
    <t>Other projects</t>
  </si>
  <si>
    <t>Cem 727</t>
  </si>
  <si>
    <t>Elec 2k</t>
  </si>
  <si>
    <t>Playpark</t>
  </si>
  <si>
    <t>unbudgeted income</t>
  </si>
  <si>
    <t>cem</t>
  </si>
  <si>
    <t>other</t>
  </si>
  <si>
    <t>Park</t>
  </si>
  <si>
    <t>****</t>
  </si>
  <si>
    <t>23-24</t>
  </si>
  <si>
    <t>less exps</t>
  </si>
  <si>
    <t>50% bus shelter</t>
  </si>
  <si>
    <t>mower fund</t>
  </si>
  <si>
    <t>6 months res</t>
  </si>
  <si>
    <t>misc projects</t>
  </si>
  <si>
    <t>24-25</t>
  </si>
  <si>
    <t>Budget</t>
  </si>
  <si>
    <t>est spend</t>
  </si>
  <si>
    <t>cemetery entrance1</t>
  </si>
  <si>
    <t>including car park repairs</t>
  </si>
  <si>
    <t>B/f est bank Y/E</t>
  </si>
  <si>
    <t>Less</t>
  </si>
  <si>
    <t>Mower 3k Res 7k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</si>
</sst>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.00"/>
  </numFmts>
  <fonts count="17">
    <font>
      <sz val="12"/>
      <color theme="1"/>
      <name val="Calibri"/>
      <family val="2"/>
      <charset val="134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4"/>
      <color theme="1"/>
      <name val="Century Gothic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8"/>
      <name val="Century Gothic"/>
      <family val="2"/>
    </font>
    <font>
      <sz val="6"/>
      <color theme="1"/>
      <name val="Century Gothic"/>
      <family val="2"/>
    </font>
    <font>
      <sz val="12"/>
      <color theme="1"/>
      <name val="Century Gothic"/>
      <family val="2"/>
    </font>
    <font>
      <b/>
      <sz val="8"/>
      <name val="Century Gothic"/>
      <family val="2"/>
    </font>
    <font>
      <sz val="7"/>
      <color theme="1"/>
      <name val="Century Gothic"/>
      <family val="2"/>
    </font>
    <font>
      <b/>
      <sz val="8"/>
      <color rgb="FFFF0000"/>
      <name val="Century Gothic"/>
      <family val="2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</borders>
  <cellStyleXfs count="1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0" borderId="0"/>
  </cellStyleXfs>
  <cellXfs count="110">
    <xf numFmtId="0" fontId="0" fillId="0" borderId="0" xfId="0"/>
    <xf numFmtId="0" fontId="5" fillId="0" borderId="0" xfId="0" applyFont="1"/>
    <xf numFmtId="164" fontId="5" fillId="0" borderId="2" xfId="0" applyNumberFormat="1" applyFont="1" applyBorder="1"/>
    <xf numFmtId="164" fontId="6" fillId="0" borderId="2" xfId="0" applyNumberFormat="1" applyFont="1" applyBorder="1"/>
    <xf numFmtId="2" fontId="5" fillId="0" borderId="4" xfId="0" applyNumberFormat="1" applyFont="1" applyBorder="1"/>
    <xf numFmtId="2" fontId="5" fillId="0" borderId="2" xfId="0" applyNumberFormat="1" applyFont="1" applyBorder="1"/>
    <xf numFmtId="2" fontId="5" fillId="2" borderId="2" xfId="0" applyNumberFormat="1" applyFont="1" applyFill="1" applyBorder="1" applyAlignment="1">
      <alignment horizontal="center"/>
    </xf>
    <xf numFmtId="0" fontId="5" fillId="0" borderId="4" xfId="0" applyFont="1" applyBorder="1"/>
    <xf numFmtId="0" fontId="4" fillId="0" borderId="8" xfId="0" applyFont="1" applyBorder="1"/>
    <xf numFmtId="2" fontId="4" fillId="0" borderId="1" xfId="0" applyNumberFormat="1" applyFont="1" applyBorder="1"/>
    <xf numFmtId="2" fontId="4" fillId="0" borderId="3" xfId="0" applyNumberFormat="1" applyFont="1" applyBorder="1"/>
    <xf numFmtId="0" fontId="4" fillId="0" borderId="4" xfId="0" applyFont="1" applyBorder="1"/>
    <xf numFmtId="2" fontId="4" fillId="0" borderId="6" xfId="0" applyNumberFormat="1" applyFont="1" applyBorder="1"/>
    <xf numFmtId="2" fontId="4" fillId="0" borderId="2" xfId="0" applyNumberFormat="1" applyFont="1" applyBorder="1"/>
    <xf numFmtId="2" fontId="5" fillId="0" borderId="1" xfId="0" applyNumberFormat="1" applyFont="1" applyBorder="1"/>
    <xf numFmtId="2" fontId="5" fillId="0" borderId="3" xfId="0" applyNumberFormat="1" applyFont="1" applyBorder="1"/>
    <xf numFmtId="2" fontId="5" fillId="0" borderId="10" xfId="0" applyNumberFormat="1" applyFont="1" applyBorder="1"/>
    <xf numFmtId="0" fontId="7" fillId="0" borderId="0" xfId="0" applyFont="1"/>
    <xf numFmtId="2" fontId="7" fillId="0" borderId="0" xfId="0" applyNumberFormat="1" applyFont="1"/>
    <xf numFmtId="0" fontId="4" fillId="2" borderId="4" xfId="0" applyFont="1" applyFill="1" applyBorder="1"/>
    <xf numFmtId="0" fontId="5" fillId="0" borderId="8" xfId="0" applyFont="1" applyBorder="1"/>
    <xf numFmtId="2" fontId="5" fillId="0" borderId="0" xfId="0" applyNumberFormat="1" applyFont="1"/>
    <xf numFmtId="2" fontId="5" fillId="2" borderId="0" xfId="0" applyNumberFormat="1" applyFont="1" applyFill="1" applyAlignment="1">
      <alignment horizontal="center"/>
    </xf>
    <xf numFmtId="2" fontId="4" fillId="0" borderId="0" xfId="0" applyNumberFormat="1" applyFont="1"/>
    <xf numFmtId="164" fontId="4" fillId="0" borderId="11" xfId="0" applyNumberFormat="1" applyFont="1" applyBorder="1"/>
    <xf numFmtId="2" fontId="4" fillId="0" borderId="5" xfId="0" applyNumberFormat="1" applyFont="1" applyBorder="1"/>
    <xf numFmtId="0" fontId="5" fillId="0" borderId="9" xfId="0" applyFont="1" applyBorder="1"/>
    <xf numFmtId="2" fontId="5" fillId="0" borderId="11" xfId="0" applyNumberFormat="1" applyFont="1" applyBorder="1"/>
    <xf numFmtId="164" fontId="4" fillId="0" borderId="3" xfId="0" applyNumberFormat="1" applyFont="1" applyBorder="1"/>
    <xf numFmtId="164" fontId="4" fillId="0" borderId="2" xfId="0" applyNumberFormat="1" applyFont="1" applyBorder="1"/>
    <xf numFmtId="164" fontId="5" fillId="2" borderId="2" xfId="0" applyNumberFormat="1" applyFont="1" applyFill="1" applyBorder="1" applyAlignment="1">
      <alignment horizontal="center"/>
    </xf>
    <xf numFmtId="164" fontId="4" fillId="0" borderId="6" xfId="0" applyNumberFormat="1" applyFont="1" applyBorder="1"/>
    <xf numFmtId="2" fontId="6" fillId="0" borderId="0" xfId="0" applyNumberFormat="1" applyFont="1"/>
    <xf numFmtId="0" fontId="5" fillId="0" borderId="2" xfId="0" applyFont="1" applyBorder="1"/>
    <xf numFmtId="2" fontId="6" fillId="0" borderId="2" xfId="0" applyNumberFormat="1" applyFont="1" applyBorder="1"/>
    <xf numFmtId="2" fontId="6" fillId="0" borderId="0" xfId="0" applyNumberFormat="1" applyFont="1" applyAlignment="1">
      <alignment horizontal="right"/>
    </xf>
    <xf numFmtId="2" fontId="4" fillId="0" borderId="1" xfId="0" applyNumberFormat="1" applyFont="1" applyBorder="1" applyAlignment="1">
      <alignment horizontal="right"/>
    </xf>
    <xf numFmtId="2" fontId="4" fillId="0" borderId="0" xfId="0" applyNumberFormat="1" applyFont="1" applyAlignment="1">
      <alignment horizontal="right"/>
    </xf>
    <xf numFmtId="2" fontId="4" fillId="0" borderId="5" xfId="0" applyNumberFormat="1" applyFont="1" applyBorder="1" applyAlignment="1">
      <alignment horizontal="right"/>
    </xf>
    <xf numFmtId="2" fontId="4" fillId="0" borderId="9" xfId="0" applyNumberFormat="1" applyFont="1" applyBorder="1"/>
    <xf numFmtId="2" fontId="5" fillId="3" borderId="0" xfId="0" applyNumberFormat="1" applyFont="1" applyFill="1" applyAlignment="1">
      <alignment horizontal="center"/>
    </xf>
    <xf numFmtId="2" fontId="5" fillId="3" borderId="4" xfId="0" applyNumberFormat="1" applyFont="1" applyFill="1" applyBorder="1" applyAlignment="1">
      <alignment horizontal="center"/>
    </xf>
    <xf numFmtId="0" fontId="4" fillId="0" borderId="8" xfId="0" applyFont="1" applyBorder="1" applyAlignment="1">
      <alignment vertical="top" wrapText="1"/>
    </xf>
    <xf numFmtId="2" fontId="4" fillId="0" borderId="10" xfId="0" applyNumberFormat="1" applyFont="1" applyBorder="1" applyAlignment="1">
      <alignment horizontal="center" vertical="top" wrapText="1"/>
    </xf>
    <xf numFmtId="2" fontId="4" fillId="0" borderId="11" xfId="0" applyNumberFormat="1" applyFont="1" applyBorder="1" applyAlignment="1">
      <alignment horizontal="center" vertical="top" wrapText="1"/>
    </xf>
    <xf numFmtId="2" fontId="4" fillId="0" borderId="9" xfId="0" applyNumberFormat="1" applyFont="1" applyBorder="1" applyAlignment="1">
      <alignment horizontal="center" vertical="top" wrapText="1"/>
    </xf>
    <xf numFmtId="2" fontId="5" fillId="0" borderId="0" xfId="0" applyNumberFormat="1" applyFont="1" applyAlignment="1">
      <alignment horizontal="right"/>
    </xf>
    <xf numFmtId="2" fontId="4" fillId="0" borderId="8" xfId="0" applyNumberFormat="1" applyFont="1" applyBorder="1"/>
    <xf numFmtId="2" fontId="7" fillId="0" borderId="4" xfId="0" applyNumberFormat="1" applyFont="1" applyBorder="1"/>
    <xf numFmtId="0" fontId="8" fillId="0" borderId="0" xfId="0" applyFont="1"/>
    <xf numFmtId="49" fontId="8" fillId="0" borderId="3" xfId="0" applyNumberFormat="1" applyFont="1" applyBorder="1" applyAlignment="1">
      <alignment horizontal="center"/>
    </xf>
    <xf numFmtId="2" fontId="7" fillId="0" borderId="9" xfId="0" applyNumberFormat="1" applyFont="1" applyBorder="1"/>
    <xf numFmtId="49" fontId="8" fillId="0" borderId="12" xfId="0" applyNumberFormat="1" applyFont="1" applyBorder="1" applyAlignment="1">
      <alignment horizontal="center"/>
    </xf>
    <xf numFmtId="164" fontId="5" fillId="0" borderId="0" xfId="0" applyNumberFormat="1" applyFont="1"/>
    <xf numFmtId="164" fontId="4" fillId="0" borderId="0" xfId="0" applyNumberFormat="1" applyFont="1"/>
    <xf numFmtId="2" fontId="5" fillId="0" borderId="12" xfId="0" applyNumberFormat="1" applyFont="1" applyBorder="1"/>
    <xf numFmtId="49" fontId="8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2" fontId="9" fillId="4" borderId="13" xfId="0" applyNumberFormat="1" applyFont="1" applyFill="1" applyBorder="1" applyAlignment="1">
      <alignment horizontal="center" vertical="top" wrapText="1"/>
    </xf>
    <xf numFmtId="2" fontId="6" fillId="4" borderId="14" xfId="0" applyNumberFormat="1" applyFont="1" applyFill="1" applyBorder="1"/>
    <xf numFmtId="2" fontId="9" fillId="4" borderId="12" xfId="0" applyNumberFormat="1" applyFont="1" applyFill="1" applyBorder="1"/>
    <xf numFmtId="2" fontId="9" fillId="4" borderId="14" xfId="0" applyNumberFormat="1" applyFont="1" applyFill="1" applyBorder="1"/>
    <xf numFmtId="2" fontId="9" fillId="4" borderId="15" xfId="0" applyNumberFormat="1" applyFont="1" applyFill="1" applyBorder="1"/>
    <xf numFmtId="2" fontId="6" fillId="3" borderId="4" xfId="0" applyNumberFormat="1" applyFont="1" applyFill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0" fontId="3" fillId="0" borderId="0" xfId="0" applyFont="1"/>
    <xf numFmtId="2" fontId="3" fillId="0" borderId="0" xfId="0" applyNumberFormat="1" applyFont="1"/>
    <xf numFmtId="0" fontId="3" fillId="0" borderId="0" xfId="0" applyFont="1" applyAlignment="1">
      <alignment horizontal="right"/>
    </xf>
    <xf numFmtId="0" fontId="8" fillId="0" borderId="12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2" fontId="5" fillId="0" borderId="2" xfId="0" applyNumberFormat="1" applyFont="1" applyBorder="1" applyAlignment="1">
      <alignment horizontal="right"/>
    </xf>
    <xf numFmtId="0" fontId="4" fillId="4" borderId="7" xfId="0" applyFont="1" applyFill="1" applyBorder="1"/>
    <xf numFmtId="0" fontId="5" fillId="4" borderId="5" xfId="0" applyFont="1" applyFill="1" applyBorder="1"/>
    <xf numFmtId="2" fontId="5" fillId="4" borderId="5" xfId="0" applyNumberFormat="1" applyFont="1" applyFill="1" applyBorder="1"/>
    <xf numFmtId="0" fontId="5" fillId="4" borderId="6" xfId="0" applyFont="1" applyFill="1" applyBorder="1" applyAlignment="1">
      <alignment horizontal="right"/>
    </xf>
    <xf numFmtId="0" fontId="4" fillId="0" borderId="7" xfId="0" applyFont="1" applyBorder="1"/>
    <xf numFmtId="2" fontId="5" fillId="0" borderId="5" xfId="0" applyNumberFormat="1" applyFont="1" applyBorder="1"/>
    <xf numFmtId="0" fontId="5" fillId="0" borderId="6" xfId="0" applyFont="1" applyBorder="1"/>
    <xf numFmtId="0" fontId="10" fillId="0" borderId="0" xfId="0" applyFont="1"/>
    <xf numFmtId="0" fontId="11" fillId="0" borderId="4" xfId="0" applyFont="1" applyBorder="1"/>
    <xf numFmtId="2" fontId="11" fillId="0" borderId="4" xfId="0" applyNumberFormat="1" applyFont="1" applyBorder="1"/>
    <xf numFmtId="2" fontId="11" fillId="0" borderId="0" xfId="0" applyNumberFormat="1" applyFont="1"/>
    <xf numFmtId="2" fontId="5" fillId="4" borderId="6" xfId="0" applyNumberFormat="1" applyFont="1" applyFill="1" applyBorder="1"/>
    <xf numFmtId="164" fontId="0" fillId="0" borderId="0" xfId="0" applyNumberFormat="1"/>
    <xf numFmtId="6" fontId="0" fillId="0" borderId="0" xfId="0" applyNumberFormat="1"/>
    <xf numFmtId="164" fontId="0" fillId="0" borderId="10" xfId="0" applyNumberFormat="1" applyBorder="1"/>
    <xf numFmtId="164" fontId="0" fillId="0" borderId="1" xfId="0" applyNumberFormat="1" applyBorder="1"/>
    <xf numFmtId="0" fontId="12" fillId="0" borderId="0" xfId="0" applyFont="1"/>
    <xf numFmtId="2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5" xfId="0" applyNumberFormat="1" applyBorder="1"/>
    <xf numFmtId="0" fontId="1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quotePrefix="1" applyFont="1" applyAlignment="1">
      <alignment horizontal="center" vertical="center"/>
    </xf>
    <xf numFmtId="4" fontId="0" fillId="0" borderId="0" xfId="0" applyNumberFormat="1"/>
    <xf numFmtId="49" fontId="8" fillId="0" borderId="8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6" fillId="0" borderId="0" xfId="0" applyFont="1"/>
    <xf numFmtId="164" fontId="15" fillId="0" borderId="0" xfId="0" applyNumberFormat="1" applyFont="1"/>
    <xf numFmtId="4" fontId="15" fillId="0" borderId="1" xfId="0" applyNumberFormat="1" applyFont="1" applyBorder="1"/>
    <xf numFmtId="0" fontId="15" fillId="0" borderId="0" xfId="0" applyFont="1" applyAlignment="1">
      <alignment wrapText="1"/>
    </xf>
    <xf numFmtId="4" fontId="15" fillId="0" borderId="0" xfId="0" applyNumberFormat="1" applyFont="1" applyAlignment="1">
      <alignment wrapText="1"/>
    </xf>
    <xf numFmtId="4" fontId="15" fillId="0" borderId="0" xfId="0" applyNumberFormat="1" applyFont="1"/>
  </cellXfs>
  <cellStyles count="1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  <cellStyle name="Normal 2" xfId="13" xr:uid="{DF2E5BE1-7B93-4D9D-A87B-98794EB19138}"/>
  </cellStyles>
  <dxfs count="0"/>
  <tableStyles count="0" defaultTableStyle="TableStyleMedium9" defaultPivotStyle="PivotStyleMedium4"/>
  <colors>
    <mruColors>
      <color rgb="FFFFFF99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B7CDE-EC6F-4CEE-A362-9BFE2D983B06}">
  <dimension ref="A1:N43"/>
  <sheetViews>
    <sheetView zoomScale="120" zoomScaleNormal="120" workbookViewId="0">
      <pane xSplit="1" ySplit="3" topLeftCell="B8" activePane="bottomRight" state="frozen"/>
      <selection pane="topRight" activeCell="B1" sqref="B1"/>
      <selection pane="bottomLeft" activeCell="A4" sqref="A4"/>
      <selection pane="bottomRight" activeCell="B28" sqref="B28"/>
    </sheetView>
  </sheetViews>
  <sheetFormatPr defaultColWidth="11" defaultRowHeight="7.8"/>
  <cols>
    <col min="1" max="1" width="25.69921875" style="17" customWidth="1"/>
    <col min="2" max="2" width="9.09765625" style="18" customWidth="1"/>
    <col min="3" max="3" width="7.8984375" style="18" customWidth="1"/>
    <col min="4" max="4" width="2.3984375" style="18" customWidth="1"/>
    <col min="5" max="5" width="3.09765625" style="18" customWidth="1"/>
    <col min="6" max="6" width="7.19921875" style="18" customWidth="1"/>
    <col min="7" max="7" width="7.8984375" style="18" customWidth="1"/>
    <col min="8" max="8" width="8.5" style="18" customWidth="1"/>
    <col min="9" max="9" width="8.69921875" style="18" customWidth="1"/>
    <col min="10" max="10" width="8.69921875" style="58" customWidth="1"/>
    <col min="11" max="11" width="7.8984375" style="48" customWidth="1"/>
    <col min="12" max="16384" width="11" style="17"/>
  </cols>
  <sheetData>
    <row r="1" spans="1:12" s="66" customFormat="1" ht="16.8">
      <c r="A1" s="66" t="s">
        <v>35</v>
      </c>
      <c r="B1" s="67"/>
      <c r="C1" s="67"/>
      <c r="D1" s="67"/>
      <c r="E1" s="67"/>
      <c r="F1" s="67"/>
      <c r="G1" s="67"/>
      <c r="H1" s="67"/>
      <c r="I1" s="67"/>
      <c r="J1" s="68"/>
      <c r="K1" s="67"/>
    </row>
    <row r="2" spans="1:12" s="49" customFormat="1" ht="15">
      <c r="B2" s="69" t="s">
        <v>12</v>
      </c>
      <c r="C2" s="50" t="s">
        <v>31</v>
      </c>
      <c r="D2" s="65"/>
      <c r="E2" s="65"/>
      <c r="F2" s="97" t="s">
        <v>32</v>
      </c>
      <c r="G2" s="98"/>
      <c r="H2" s="98"/>
      <c r="I2" s="99"/>
      <c r="J2" s="56"/>
      <c r="K2" s="52" t="s">
        <v>53</v>
      </c>
    </row>
    <row r="3" spans="1:12" s="1" customFormat="1" ht="24.75" customHeight="1">
      <c r="A3" s="42" t="s">
        <v>0</v>
      </c>
      <c r="B3" s="44" t="s">
        <v>37</v>
      </c>
      <c r="C3" s="44" t="s">
        <v>38</v>
      </c>
      <c r="D3" s="43"/>
      <c r="E3" s="43"/>
      <c r="F3" s="45" t="s">
        <v>33</v>
      </c>
      <c r="G3" s="43" t="s">
        <v>58</v>
      </c>
      <c r="H3" s="43" t="s">
        <v>34</v>
      </c>
      <c r="I3" s="44" t="s">
        <v>39</v>
      </c>
      <c r="J3" s="57"/>
      <c r="K3" s="59" t="s">
        <v>54</v>
      </c>
    </row>
    <row r="4" spans="1:12" s="1" customFormat="1" ht="13.5" customHeight="1">
      <c r="A4" s="7"/>
      <c r="B4" s="5"/>
      <c r="C4" s="5"/>
      <c r="D4" s="21"/>
      <c r="E4" s="21"/>
      <c r="F4" s="4"/>
      <c r="G4" s="21"/>
      <c r="H4" s="21"/>
      <c r="I4" s="5"/>
      <c r="J4" s="57"/>
      <c r="K4" s="60"/>
    </row>
    <row r="5" spans="1:12" s="1" customFormat="1" ht="13.35" customHeight="1">
      <c r="A5" s="19" t="s">
        <v>3</v>
      </c>
      <c r="B5" s="6" t="s">
        <v>15</v>
      </c>
      <c r="C5" s="22" t="s">
        <v>15</v>
      </c>
      <c r="D5" s="22"/>
      <c r="E5" s="22"/>
      <c r="F5" s="40" t="s">
        <v>15</v>
      </c>
      <c r="G5" s="40" t="s">
        <v>15</v>
      </c>
      <c r="H5" s="40" t="s">
        <v>15</v>
      </c>
      <c r="I5" s="6" t="s">
        <v>15</v>
      </c>
      <c r="J5" s="57"/>
      <c r="K5" s="64" t="s">
        <v>15</v>
      </c>
    </row>
    <row r="6" spans="1:12" s="1" customFormat="1" ht="11.4">
      <c r="A6" s="1" t="s">
        <v>1</v>
      </c>
      <c r="B6" s="5">
        <v>10909</v>
      </c>
      <c r="C6" s="5">
        <v>10988</v>
      </c>
      <c r="D6" s="21"/>
      <c r="E6" s="21"/>
      <c r="F6" s="4">
        <v>11342</v>
      </c>
      <c r="G6" s="35">
        <v>11342</v>
      </c>
      <c r="H6" s="46">
        <v>11342</v>
      </c>
      <c r="I6" s="2"/>
      <c r="J6" s="57" t="s">
        <v>13</v>
      </c>
      <c r="K6" s="60">
        <v>11342</v>
      </c>
      <c r="L6" s="79" t="s">
        <v>80</v>
      </c>
    </row>
    <row r="7" spans="1:12" s="1" customFormat="1" ht="11.4">
      <c r="A7" s="1" t="s">
        <v>5</v>
      </c>
      <c r="B7" s="5">
        <v>70</v>
      </c>
      <c r="C7" s="5">
        <v>80</v>
      </c>
      <c r="D7" s="21"/>
      <c r="E7" s="21"/>
      <c r="F7" s="4">
        <v>0</v>
      </c>
      <c r="G7" s="35">
        <v>0</v>
      </c>
      <c r="H7" s="46">
        <v>0</v>
      </c>
      <c r="I7" s="2"/>
      <c r="J7" s="57" t="s">
        <v>14</v>
      </c>
      <c r="K7" s="60">
        <v>0</v>
      </c>
      <c r="L7" s="79" t="s">
        <v>77</v>
      </c>
    </row>
    <row r="8" spans="1:12" s="1" customFormat="1" ht="11.4">
      <c r="A8" s="1" t="s">
        <v>36</v>
      </c>
      <c r="B8" s="5">
        <v>1445</v>
      </c>
      <c r="C8" s="5">
        <v>2935</v>
      </c>
      <c r="D8" s="21"/>
      <c r="E8" s="21"/>
      <c r="F8" s="4">
        <v>0</v>
      </c>
      <c r="G8" s="35">
        <v>2230</v>
      </c>
      <c r="H8" s="46">
        <v>2230</v>
      </c>
      <c r="I8" s="2"/>
      <c r="J8" s="57" t="s">
        <v>19</v>
      </c>
      <c r="K8" s="60">
        <v>0</v>
      </c>
      <c r="L8" s="79" t="s">
        <v>78</v>
      </c>
    </row>
    <row r="9" spans="1:12" s="1" customFormat="1" ht="11.4">
      <c r="A9" s="1" t="s">
        <v>48</v>
      </c>
      <c r="B9" s="5">
        <v>6054.35</v>
      </c>
      <c r="C9" s="5">
        <v>6853.23</v>
      </c>
      <c r="D9" s="21"/>
      <c r="E9" s="21"/>
      <c r="F9" s="4">
        <v>2234.81</v>
      </c>
      <c r="G9" s="35">
        <v>13078.71</v>
      </c>
      <c r="H9" s="46">
        <v>13078.71</v>
      </c>
      <c r="I9" s="2"/>
      <c r="J9" s="57" t="s">
        <v>21</v>
      </c>
      <c r="K9" s="60">
        <v>0</v>
      </c>
      <c r="L9" s="79" t="s">
        <v>79</v>
      </c>
    </row>
    <row r="10" spans="1:12" s="1" customFormat="1" ht="11.4">
      <c r="A10" s="1" t="s">
        <v>18</v>
      </c>
      <c r="B10" s="5">
        <v>4.6399999999999997</v>
      </c>
      <c r="C10" s="5">
        <v>1.03</v>
      </c>
      <c r="D10" s="21"/>
      <c r="E10" s="21"/>
      <c r="F10" s="4">
        <v>1</v>
      </c>
      <c r="G10" s="35">
        <v>14.15</v>
      </c>
      <c r="H10" s="46">
        <v>14.15</v>
      </c>
      <c r="I10" s="2"/>
      <c r="J10" s="57" t="s">
        <v>22</v>
      </c>
      <c r="K10" s="60">
        <v>10</v>
      </c>
      <c r="L10" s="79" t="s">
        <v>81</v>
      </c>
    </row>
    <row r="11" spans="1:12" s="1" customFormat="1" ht="13.35" customHeight="1">
      <c r="A11" s="8" t="s">
        <v>6</v>
      </c>
      <c r="B11" s="10">
        <f>SUM(B6:B10)</f>
        <v>18482.989999999998</v>
      </c>
      <c r="C11" s="10">
        <f>SUM(C6:C10)</f>
        <v>20857.259999999998</v>
      </c>
      <c r="D11" s="9"/>
      <c r="E11" s="9"/>
      <c r="F11" s="47">
        <f>SUM(F6:F10)</f>
        <v>13577.81</v>
      </c>
      <c r="G11" s="36">
        <f t="shared" ref="G11" si="0">SUM(G6:G10)</f>
        <v>26664.86</v>
      </c>
      <c r="H11" s="36">
        <f>SUM(H6:H10)</f>
        <v>26664.86</v>
      </c>
      <c r="I11" s="28"/>
      <c r="J11" s="57"/>
      <c r="K11" s="61">
        <f>SUM(K6:K10)</f>
        <v>11352</v>
      </c>
    </row>
    <row r="12" spans="1:12" s="1" customFormat="1" ht="13.35" customHeight="1">
      <c r="A12" s="11"/>
      <c r="B12" s="13"/>
      <c r="C12" s="13"/>
      <c r="D12" s="23"/>
      <c r="E12" s="23"/>
      <c r="F12" s="48" t="s">
        <v>59</v>
      </c>
      <c r="G12" s="37"/>
      <c r="H12" s="37"/>
      <c r="I12" s="29"/>
      <c r="J12" s="57"/>
      <c r="K12" s="62"/>
    </row>
    <row r="13" spans="1:12" s="1" customFormat="1" ht="13.35" customHeight="1">
      <c r="A13" s="19" t="s">
        <v>2</v>
      </c>
      <c r="B13" s="6" t="s">
        <v>15</v>
      </c>
      <c r="C13" s="22" t="s">
        <v>15</v>
      </c>
      <c r="D13" s="22"/>
      <c r="E13" s="22"/>
      <c r="F13" s="41" t="s">
        <v>15</v>
      </c>
      <c r="G13" s="40" t="s">
        <v>15</v>
      </c>
      <c r="H13" s="40" t="s">
        <v>15</v>
      </c>
      <c r="I13" s="30" t="s">
        <v>15</v>
      </c>
      <c r="J13" s="57"/>
      <c r="K13" s="64" t="s">
        <v>15</v>
      </c>
    </row>
    <row r="14" spans="1:12" s="1" customFormat="1" ht="11.4">
      <c r="A14" s="1" t="s">
        <v>17</v>
      </c>
      <c r="B14" s="5">
        <v>5656.84</v>
      </c>
      <c r="C14" s="34">
        <v>3085.23</v>
      </c>
      <c r="D14" s="32"/>
      <c r="E14" s="32"/>
      <c r="F14" s="4">
        <v>3237</v>
      </c>
      <c r="G14" s="35">
        <v>1813.12</v>
      </c>
      <c r="H14" s="46">
        <v>2500</v>
      </c>
      <c r="I14" s="3"/>
      <c r="J14" s="57" t="s">
        <v>23</v>
      </c>
      <c r="K14" s="60">
        <v>2750</v>
      </c>
      <c r="L14" s="79" t="s">
        <v>76</v>
      </c>
    </row>
    <row r="15" spans="1:12" s="1" customFormat="1" ht="11.4">
      <c r="A15" s="1" t="s">
        <v>9</v>
      </c>
      <c r="B15" s="5">
        <v>3094.11</v>
      </c>
      <c r="C15" s="34">
        <v>2675.07</v>
      </c>
      <c r="D15" s="32"/>
      <c r="E15" s="32"/>
      <c r="F15" s="4">
        <v>3300</v>
      </c>
      <c r="G15" s="35">
        <v>2692.36</v>
      </c>
      <c r="H15" s="46">
        <v>3100</v>
      </c>
      <c r="I15" s="3"/>
      <c r="J15" s="57" t="s">
        <v>24</v>
      </c>
      <c r="K15" s="60">
        <v>3410</v>
      </c>
      <c r="L15" s="79"/>
    </row>
    <row r="16" spans="1:12" s="1" customFormat="1" ht="10.8">
      <c r="A16" s="1" t="s">
        <v>10</v>
      </c>
      <c r="B16" s="5">
        <v>1780.53</v>
      </c>
      <c r="C16" s="34">
        <v>4672.6899999999996</v>
      </c>
      <c r="D16" s="32"/>
      <c r="E16" s="32"/>
      <c r="F16" s="4">
        <v>3222</v>
      </c>
      <c r="G16" s="35">
        <v>802.57</v>
      </c>
      <c r="H16" s="46">
        <v>1500</v>
      </c>
      <c r="I16" s="3"/>
      <c r="J16" s="57" t="s">
        <v>25</v>
      </c>
      <c r="K16" s="60">
        <v>1650</v>
      </c>
    </row>
    <row r="17" spans="1:14" s="1" customFormat="1" ht="10.8">
      <c r="A17" s="1" t="s">
        <v>11</v>
      </c>
      <c r="B17" s="5">
        <v>1031.1300000000001</v>
      </c>
      <c r="C17" s="34">
        <v>1059.94</v>
      </c>
      <c r="D17" s="32"/>
      <c r="E17" s="32"/>
      <c r="F17" s="4">
        <v>1050</v>
      </c>
      <c r="G17" s="35">
        <v>1500.45</v>
      </c>
      <c r="H17" s="46">
        <v>2100</v>
      </c>
      <c r="I17" s="3"/>
      <c r="J17" s="57" t="s">
        <v>20</v>
      </c>
      <c r="K17" s="60">
        <v>2310</v>
      </c>
    </row>
    <row r="18" spans="1:14" s="1" customFormat="1" ht="10.8">
      <c r="A18" s="1" t="s">
        <v>36</v>
      </c>
      <c r="B18" s="5">
        <v>198</v>
      </c>
      <c r="C18" s="34">
        <v>738</v>
      </c>
      <c r="D18" s="32"/>
      <c r="E18" s="32"/>
      <c r="F18" s="4">
        <v>500</v>
      </c>
      <c r="G18" s="35">
        <v>664.05</v>
      </c>
      <c r="H18" s="35">
        <v>1000</v>
      </c>
      <c r="I18" s="3"/>
      <c r="J18" s="57" t="s">
        <v>26</v>
      </c>
      <c r="K18" s="60">
        <v>1100</v>
      </c>
    </row>
    <row r="19" spans="1:14" s="1" customFormat="1" ht="10.8">
      <c r="A19" s="1" t="s">
        <v>7</v>
      </c>
      <c r="B19" s="5">
        <v>0</v>
      </c>
      <c r="C19" s="34">
        <v>910.29</v>
      </c>
      <c r="D19" s="32"/>
      <c r="E19" s="32"/>
      <c r="F19" s="4">
        <v>2200</v>
      </c>
      <c r="G19" s="35">
        <v>670</v>
      </c>
      <c r="H19" s="35">
        <v>1500</v>
      </c>
      <c r="I19" s="3"/>
      <c r="J19" s="57" t="s">
        <v>27</v>
      </c>
      <c r="K19" s="60">
        <v>1650</v>
      </c>
    </row>
    <row r="20" spans="1:14" s="1" customFormat="1" ht="11.4">
      <c r="A20" s="1" t="s">
        <v>4</v>
      </c>
      <c r="B20" s="5">
        <v>5186</v>
      </c>
      <c r="C20" s="34">
        <v>9330.5</v>
      </c>
      <c r="D20" s="32"/>
      <c r="E20" s="32"/>
      <c r="F20" s="4">
        <v>0</v>
      </c>
      <c r="G20" s="35">
        <v>8216</v>
      </c>
      <c r="H20" s="35">
        <v>8216</v>
      </c>
      <c r="I20" s="3"/>
      <c r="J20" s="57" t="s">
        <v>28</v>
      </c>
      <c r="K20" s="60">
        <v>0</v>
      </c>
      <c r="L20" s="79" t="s">
        <v>75</v>
      </c>
    </row>
    <row r="21" spans="1:14" s="1" customFormat="1" ht="13.35" customHeight="1">
      <c r="A21" s="8" t="s">
        <v>8</v>
      </c>
      <c r="B21" s="12">
        <f>SUM(B14:B20)</f>
        <v>16946.61</v>
      </c>
      <c r="C21" s="12">
        <f>SUM(C14:C20)</f>
        <v>22471.72</v>
      </c>
      <c r="D21" s="25"/>
      <c r="E21" s="25"/>
      <c r="F21" s="47">
        <f>SUM(F14:F20)</f>
        <v>13509</v>
      </c>
      <c r="G21" s="38">
        <f>SUM(G14:G20)</f>
        <v>16358.55</v>
      </c>
      <c r="H21" s="38">
        <f>SUM(H14:H20)</f>
        <v>19916</v>
      </c>
      <c r="I21" s="31"/>
      <c r="J21" s="57"/>
      <c r="K21" s="63">
        <f>SUM(K14:K20)</f>
        <v>12870</v>
      </c>
      <c r="L21" s="79" t="s">
        <v>74</v>
      </c>
    </row>
    <row r="22" spans="1:14" s="1" customFormat="1" ht="13.35" customHeight="1">
      <c r="A22" s="20"/>
      <c r="B22" s="15"/>
      <c r="C22" s="14"/>
      <c r="D22" s="14"/>
      <c r="E22" s="14"/>
      <c r="F22" s="51" t="s">
        <v>68</v>
      </c>
      <c r="G22" s="14"/>
      <c r="H22" s="14"/>
      <c r="I22" s="15"/>
      <c r="J22" s="57"/>
      <c r="K22" s="55"/>
    </row>
    <row r="23" spans="1:14" s="1" customFormat="1" ht="13.35" customHeight="1">
      <c r="A23" s="7"/>
      <c r="B23" s="21"/>
      <c r="C23" s="21"/>
      <c r="D23" s="21"/>
      <c r="E23" s="21"/>
      <c r="F23" s="21"/>
      <c r="G23" s="21"/>
      <c r="H23" s="21"/>
      <c r="I23" s="21"/>
      <c r="J23" s="57"/>
      <c r="K23" s="21"/>
    </row>
    <row r="24" spans="1:14" s="1" customFormat="1" ht="13.35" customHeight="1">
      <c r="A24" s="76" t="s">
        <v>57</v>
      </c>
      <c r="B24" s="77"/>
      <c r="C24" s="78"/>
      <c r="E24" s="72" t="s">
        <v>56</v>
      </c>
      <c r="F24" s="73"/>
      <c r="G24" s="74"/>
      <c r="H24" s="74"/>
      <c r="I24" s="74"/>
      <c r="J24" s="75"/>
      <c r="L24" s="72" t="s">
        <v>55</v>
      </c>
      <c r="M24" s="74"/>
      <c r="N24" s="83"/>
    </row>
    <row r="25" spans="1:14" s="1" customFormat="1" ht="13.35" customHeight="1">
      <c r="A25" s="7" t="s">
        <v>44</v>
      </c>
      <c r="C25" s="33"/>
      <c r="E25" s="7" t="s">
        <v>44</v>
      </c>
      <c r="G25" s="21"/>
      <c r="H25" s="21"/>
      <c r="I25" s="53"/>
      <c r="J25" s="70"/>
      <c r="L25" s="7" t="s">
        <v>30</v>
      </c>
      <c r="M25" s="21"/>
      <c r="N25" s="2">
        <v>5225.5</v>
      </c>
    </row>
    <row r="26" spans="1:14" s="1" customFormat="1" ht="13.35" customHeight="1">
      <c r="A26" s="7" t="s">
        <v>40</v>
      </c>
      <c r="C26" s="33"/>
      <c r="E26" s="7" t="s">
        <v>40</v>
      </c>
      <c r="G26" s="21"/>
      <c r="H26" s="21"/>
      <c r="I26" s="53"/>
      <c r="J26" s="70"/>
      <c r="L26" s="7" t="s">
        <v>29</v>
      </c>
      <c r="M26" s="21"/>
      <c r="N26" s="2">
        <v>15525.18</v>
      </c>
    </row>
    <row r="27" spans="1:14" s="1" customFormat="1" ht="13.35" customHeight="1">
      <c r="A27" s="7" t="s">
        <v>67</v>
      </c>
      <c r="C27" s="33"/>
      <c r="E27" s="7" t="s">
        <v>67</v>
      </c>
      <c r="G27" s="21"/>
      <c r="H27" s="21"/>
      <c r="I27" s="53"/>
      <c r="J27" s="70"/>
      <c r="L27" s="7" t="s">
        <v>45</v>
      </c>
      <c r="M27" s="21"/>
      <c r="N27" s="2">
        <v>0</v>
      </c>
    </row>
    <row r="28" spans="1:14" s="1" customFormat="1" ht="13.35" customHeight="1">
      <c r="A28" s="7" t="s">
        <v>60</v>
      </c>
      <c r="C28" s="33"/>
      <c r="E28" s="7" t="s">
        <v>66</v>
      </c>
      <c r="G28" s="21"/>
      <c r="H28" s="21"/>
      <c r="I28" s="54"/>
      <c r="J28" s="70"/>
      <c r="L28" s="11" t="s">
        <v>16</v>
      </c>
      <c r="M28" s="21"/>
      <c r="N28" s="29">
        <f>SUM(N25:N27)</f>
        <v>20750.68</v>
      </c>
    </row>
    <row r="29" spans="1:14" s="1" customFormat="1" ht="13.35" customHeight="1">
      <c r="A29" s="7" t="s">
        <v>61</v>
      </c>
      <c r="C29" s="33"/>
      <c r="E29" s="7" t="s">
        <v>41</v>
      </c>
      <c r="G29" s="21"/>
      <c r="H29" s="21"/>
      <c r="I29" s="54"/>
      <c r="J29" s="70"/>
      <c r="L29" s="11"/>
      <c r="M29" s="21"/>
      <c r="N29" s="29"/>
    </row>
    <row r="30" spans="1:14" s="1" customFormat="1" ht="13.35" customHeight="1">
      <c r="A30" s="7" t="s">
        <v>41</v>
      </c>
      <c r="C30" s="33"/>
      <c r="E30" s="7" t="s">
        <v>47</v>
      </c>
      <c r="G30" s="21"/>
      <c r="H30" s="21"/>
      <c r="I30" s="53"/>
      <c r="J30" s="70"/>
      <c r="L30" s="4" t="s">
        <v>50</v>
      </c>
      <c r="M30" s="21"/>
      <c r="N30" s="2">
        <v>0</v>
      </c>
    </row>
    <row r="31" spans="1:14" s="1" customFormat="1" ht="13.35" customHeight="1">
      <c r="A31" s="7" t="s">
        <v>47</v>
      </c>
      <c r="C31" s="33"/>
      <c r="E31" s="7" t="s">
        <v>42</v>
      </c>
      <c r="G31" s="21"/>
      <c r="H31" s="21"/>
      <c r="I31" s="53"/>
      <c r="J31" s="70"/>
      <c r="L31" s="4" t="s">
        <v>51</v>
      </c>
      <c r="M31" s="21"/>
      <c r="N31" s="2">
        <v>-3557.45</v>
      </c>
    </row>
    <row r="32" spans="1:14" s="1" customFormat="1" ht="13.35" customHeight="1">
      <c r="A32" s="7" t="s">
        <v>42</v>
      </c>
      <c r="B32" s="21"/>
      <c r="C32" s="5"/>
      <c r="D32" s="21"/>
      <c r="E32" s="7" t="s">
        <v>46</v>
      </c>
      <c r="F32" s="21"/>
      <c r="G32" s="21"/>
      <c r="H32" s="21"/>
      <c r="I32" s="54"/>
      <c r="J32" s="70"/>
      <c r="L32" s="39" t="s">
        <v>52</v>
      </c>
      <c r="M32" s="16"/>
      <c r="N32" s="24">
        <f>SUM(N28:N31)</f>
        <v>17193.23</v>
      </c>
    </row>
    <row r="33" spans="1:11" s="1" customFormat="1" ht="13.35" customHeight="1">
      <c r="A33" s="7" t="s">
        <v>46</v>
      </c>
      <c r="B33" s="21"/>
      <c r="C33" s="5"/>
      <c r="D33" s="21"/>
      <c r="E33" s="7" t="s">
        <v>43</v>
      </c>
      <c r="F33" s="21"/>
      <c r="G33" s="21"/>
      <c r="H33" s="21"/>
      <c r="I33" s="53"/>
      <c r="J33" s="70"/>
      <c r="K33" s="21"/>
    </row>
    <row r="34" spans="1:11" s="1" customFormat="1" ht="13.35" customHeight="1">
      <c r="A34" s="7" t="s">
        <v>43</v>
      </c>
      <c r="B34" s="21"/>
      <c r="C34" s="5"/>
      <c r="D34" s="21"/>
      <c r="E34" s="7" t="s">
        <v>49</v>
      </c>
      <c r="F34" s="21"/>
      <c r="G34" s="21"/>
      <c r="H34" s="21"/>
      <c r="J34" s="71"/>
    </row>
    <row r="35" spans="1:11" s="1" customFormat="1" ht="13.35" customHeight="1">
      <c r="A35" s="7" t="s">
        <v>49</v>
      </c>
      <c r="B35" s="21"/>
      <c r="C35" s="5"/>
      <c r="D35" s="21"/>
      <c r="E35" s="7" t="s">
        <v>62</v>
      </c>
      <c r="F35" s="21"/>
      <c r="G35" s="21"/>
      <c r="H35" s="21"/>
      <c r="J35" s="71"/>
    </row>
    <row r="36" spans="1:11" s="1" customFormat="1" ht="13.35" customHeight="1">
      <c r="A36" s="7" t="s">
        <v>63</v>
      </c>
      <c r="B36" s="21"/>
      <c r="C36" s="5"/>
      <c r="D36" s="21"/>
      <c r="E36" s="80" t="s">
        <v>64</v>
      </c>
      <c r="F36" s="21"/>
      <c r="G36" s="21"/>
      <c r="H36" s="21"/>
      <c r="J36" s="71"/>
    </row>
    <row r="37" spans="1:11" s="1" customFormat="1" ht="13.35" customHeight="1">
      <c r="A37" s="7" t="s">
        <v>64</v>
      </c>
      <c r="B37" s="21"/>
      <c r="C37" s="5"/>
      <c r="D37" s="21"/>
      <c r="E37" s="80" t="s">
        <v>69</v>
      </c>
      <c r="F37" s="21"/>
      <c r="G37" s="21"/>
      <c r="H37" s="21"/>
      <c r="J37" s="71"/>
    </row>
    <row r="38" spans="1:11" s="1" customFormat="1" ht="13.35" customHeight="1">
      <c r="A38" s="26" t="s">
        <v>65</v>
      </c>
      <c r="B38" s="16"/>
      <c r="C38" s="27"/>
      <c r="D38" s="21"/>
      <c r="E38" s="80" t="s">
        <v>71</v>
      </c>
      <c r="F38" s="21"/>
      <c r="G38" s="21"/>
      <c r="H38" s="21"/>
      <c r="J38" s="71"/>
    </row>
    <row r="39" spans="1:11" s="1" customFormat="1" ht="13.35" customHeight="1">
      <c r="A39" s="7"/>
      <c r="B39" s="21"/>
      <c r="C39" s="21"/>
      <c r="D39" s="21"/>
      <c r="E39" s="81" t="s">
        <v>70</v>
      </c>
      <c r="F39" s="21"/>
      <c r="G39" s="21"/>
      <c r="H39" s="21"/>
      <c r="J39" s="71"/>
    </row>
    <row r="40" spans="1:11" s="1" customFormat="1" ht="13.35" customHeight="1">
      <c r="A40" s="7"/>
      <c r="B40" s="21"/>
      <c r="C40" s="21"/>
      <c r="D40" s="21"/>
      <c r="E40" s="81" t="s">
        <v>72</v>
      </c>
      <c r="F40" s="21"/>
      <c r="G40" s="21"/>
      <c r="H40" s="21"/>
      <c r="J40" s="71"/>
    </row>
    <row r="41" spans="1:11" ht="10.8">
      <c r="E41" s="82" t="s">
        <v>73</v>
      </c>
      <c r="F41" s="21"/>
      <c r="G41" s="21"/>
      <c r="H41" s="21"/>
      <c r="I41" s="21"/>
      <c r="J41" s="46"/>
    </row>
    <row r="42" spans="1:11" ht="10.8">
      <c r="E42" s="21"/>
      <c r="F42" s="21"/>
      <c r="G42" s="21"/>
      <c r="H42" s="21"/>
      <c r="I42" s="21"/>
      <c r="J42" s="57"/>
      <c r="K42" s="18"/>
    </row>
    <row r="43" spans="1:11" ht="10.8">
      <c r="E43" s="21"/>
      <c r="F43" s="21"/>
      <c r="G43" s="21"/>
      <c r="H43" s="21"/>
      <c r="I43" s="21"/>
      <c r="J43" s="57"/>
    </row>
  </sheetData>
  <mergeCells count="1">
    <mergeCell ref="F2:I2"/>
  </mergeCells>
  <printOptions gridLines="1"/>
  <pageMargins left="7.874015748031496E-2" right="7.874015748031496E-2" top="0.19685039370078741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B30DD-3A53-4B05-A92F-AA46AB6F9A78}">
  <sheetPr>
    <pageSetUpPr fitToPage="1"/>
  </sheetPr>
  <dimension ref="A1:T55"/>
  <sheetViews>
    <sheetView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I25" sqref="I25"/>
    </sheetView>
  </sheetViews>
  <sheetFormatPr defaultRowHeight="15.6"/>
  <cols>
    <col min="5" max="5" width="9.8984375" bestFit="1" customWidth="1"/>
    <col min="19" max="19" width="11.09765625" customWidth="1"/>
    <col min="20" max="20" width="12.09765625" customWidth="1"/>
  </cols>
  <sheetData>
    <row r="1" spans="1:20"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20">
      <c r="A2" s="88" t="s">
        <v>92</v>
      </c>
      <c r="B2" s="88"/>
      <c r="E2" s="93" t="s">
        <v>15</v>
      </c>
      <c r="G2" s="94" t="s">
        <v>144</v>
      </c>
      <c r="H2" s="94" t="s">
        <v>145</v>
      </c>
      <c r="I2" s="94" t="s">
        <v>146</v>
      </c>
      <c r="J2" s="94" t="s">
        <v>147</v>
      </c>
      <c r="K2" s="94" t="s">
        <v>148</v>
      </c>
      <c r="L2" s="94" t="s">
        <v>149</v>
      </c>
      <c r="M2" s="94" t="s">
        <v>150</v>
      </c>
      <c r="N2" s="94" t="s">
        <v>151</v>
      </c>
      <c r="O2" s="94" t="s">
        <v>152</v>
      </c>
      <c r="P2" s="94" t="s">
        <v>153</v>
      </c>
      <c r="Q2" s="94" t="s">
        <v>154</v>
      </c>
      <c r="R2" s="94" t="s">
        <v>155</v>
      </c>
      <c r="S2" s="94" t="s">
        <v>16</v>
      </c>
      <c r="T2" s="95" t="s">
        <v>156</v>
      </c>
    </row>
    <row r="3" spans="1:20">
      <c r="A3" s="88" t="s">
        <v>93</v>
      </c>
    </row>
    <row r="4" spans="1:20">
      <c r="A4" t="s">
        <v>94</v>
      </c>
      <c r="E4" s="84">
        <v>220</v>
      </c>
      <c r="G4" s="89"/>
      <c r="H4" s="89"/>
      <c r="I4" s="89">
        <v>210</v>
      </c>
      <c r="J4" s="89"/>
      <c r="K4" s="89"/>
      <c r="L4" s="89"/>
      <c r="M4" s="89"/>
      <c r="N4" s="89"/>
      <c r="O4" s="89"/>
      <c r="P4" s="89"/>
      <c r="Q4" s="89"/>
      <c r="R4" s="89"/>
      <c r="S4" s="84">
        <f>SUM(G4:R4)</f>
        <v>210</v>
      </c>
      <c r="T4" s="84">
        <f>+E4-S4</f>
        <v>10</v>
      </c>
    </row>
    <row r="5" spans="1:20">
      <c r="A5" t="s">
        <v>95</v>
      </c>
      <c r="E5" s="84">
        <v>1050</v>
      </c>
      <c r="G5" s="89"/>
      <c r="H5" s="89">
        <v>758.78</v>
      </c>
      <c r="I5" s="89"/>
      <c r="J5" s="89"/>
      <c r="K5" s="89"/>
      <c r="L5" s="89"/>
      <c r="M5" s="89"/>
      <c r="N5" s="89"/>
      <c r="O5" s="89"/>
      <c r="P5" s="89"/>
      <c r="Q5" s="89"/>
      <c r="R5" s="89"/>
      <c r="S5" s="84">
        <f t="shared" ref="S5:S42" si="0">SUM(G5:R5)</f>
        <v>758.78</v>
      </c>
      <c r="T5" s="84">
        <f t="shared" ref="T5:T42" si="1">+E5-S5</f>
        <v>291.22000000000003</v>
      </c>
    </row>
    <row r="6" spans="1:20">
      <c r="A6" t="s">
        <v>96</v>
      </c>
      <c r="E6" s="84">
        <v>158</v>
      </c>
      <c r="G6" s="89">
        <v>183.82</v>
      </c>
      <c r="H6" s="89"/>
      <c r="I6" s="89"/>
      <c r="J6" s="89"/>
      <c r="K6" s="89"/>
      <c r="M6" s="89"/>
      <c r="N6" s="89"/>
      <c r="O6" s="89"/>
      <c r="P6" s="89"/>
      <c r="Q6" s="89"/>
      <c r="R6" s="89"/>
      <c r="S6" s="84">
        <f t="shared" si="0"/>
        <v>183.82</v>
      </c>
      <c r="T6" s="84">
        <f t="shared" si="1"/>
        <v>-25.819999999999993</v>
      </c>
    </row>
    <row r="7" spans="1:20">
      <c r="A7" t="s">
        <v>97</v>
      </c>
      <c r="E7" s="84">
        <v>210</v>
      </c>
      <c r="G7" s="89"/>
      <c r="H7" s="89"/>
      <c r="I7" s="89"/>
      <c r="J7" s="89"/>
      <c r="K7" s="89"/>
      <c r="L7" s="89">
        <v>210</v>
      </c>
      <c r="M7" s="89"/>
      <c r="N7" s="89"/>
      <c r="O7" s="89"/>
      <c r="P7" s="89"/>
      <c r="Q7" s="89"/>
      <c r="R7" s="89"/>
      <c r="S7" s="84">
        <f t="shared" si="0"/>
        <v>210</v>
      </c>
      <c r="T7" s="84">
        <f t="shared" si="1"/>
        <v>0</v>
      </c>
    </row>
    <row r="8" spans="1:20">
      <c r="A8" t="s">
        <v>98</v>
      </c>
      <c r="B8" t="s">
        <v>99</v>
      </c>
      <c r="E8" s="84">
        <v>50</v>
      </c>
      <c r="G8" s="89"/>
      <c r="H8" s="89"/>
      <c r="I8" s="89">
        <v>30</v>
      </c>
      <c r="J8" s="89"/>
      <c r="K8" s="89"/>
      <c r="L8" s="89"/>
      <c r="M8" s="89"/>
      <c r="N8" s="89"/>
      <c r="O8" s="89"/>
      <c r="P8" s="89"/>
      <c r="Q8" s="89"/>
      <c r="R8" s="89"/>
      <c r="S8" s="84">
        <f t="shared" si="0"/>
        <v>30</v>
      </c>
      <c r="T8" s="84">
        <f t="shared" si="1"/>
        <v>20</v>
      </c>
    </row>
    <row r="9" spans="1:20">
      <c r="A9" t="s">
        <v>100</v>
      </c>
      <c r="E9" s="84">
        <v>3410</v>
      </c>
      <c r="G9" s="89"/>
      <c r="H9" s="89">
        <v>478</v>
      </c>
      <c r="I9" s="89"/>
      <c r="J9" s="89">
        <v>537</v>
      </c>
      <c r="K9" s="89"/>
      <c r="L9" s="89">
        <v>537</v>
      </c>
      <c r="M9" s="89"/>
      <c r="N9" s="89">
        <v>537</v>
      </c>
      <c r="O9" s="89"/>
      <c r="P9" s="89"/>
      <c r="Q9" s="89"/>
      <c r="R9" s="89"/>
      <c r="S9" s="84">
        <f t="shared" si="0"/>
        <v>2089</v>
      </c>
      <c r="T9" s="84">
        <f t="shared" si="1"/>
        <v>1321</v>
      </c>
    </row>
    <row r="10" spans="1:20">
      <c r="A10" t="s">
        <v>101</v>
      </c>
      <c r="E10" s="84">
        <v>525</v>
      </c>
      <c r="G10" s="89"/>
      <c r="H10" s="89">
        <v>27.96</v>
      </c>
      <c r="I10" s="89"/>
      <c r="J10" s="89">
        <v>22.07</v>
      </c>
      <c r="K10" s="89"/>
      <c r="L10" s="89">
        <v>25.09</v>
      </c>
      <c r="M10" s="89"/>
      <c r="N10" s="89">
        <v>19.239999999999998</v>
      </c>
      <c r="O10" s="89"/>
      <c r="P10" s="89"/>
      <c r="Q10" s="89"/>
      <c r="R10" s="89"/>
      <c r="S10" s="84">
        <f t="shared" si="0"/>
        <v>94.36</v>
      </c>
      <c r="T10" s="84">
        <f t="shared" si="1"/>
        <v>430.64</v>
      </c>
    </row>
    <row r="11" spans="1:20">
      <c r="A11" t="s">
        <v>102</v>
      </c>
      <c r="E11" s="84">
        <v>210</v>
      </c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4">
        <f t="shared" si="0"/>
        <v>0</v>
      </c>
      <c r="T11" s="84">
        <f t="shared" si="1"/>
        <v>210</v>
      </c>
    </row>
    <row r="12" spans="1:20">
      <c r="A12" t="s">
        <v>103</v>
      </c>
      <c r="E12" s="84">
        <v>325</v>
      </c>
      <c r="G12" s="89">
        <v>80.89</v>
      </c>
      <c r="H12" s="89"/>
      <c r="I12" s="89"/>
      <c r="J12" s="89">
        <v>80.89</v>
      </c>
      <c r="K12" s="89"/>
      <c r="L12" s="89"/>
      <c r="M12" s="89">
        <v>80.89</v>
      </c>
      <c r="N12" s="89"/>
      <c r="O12" s="89"/>
      <c r="P12" s="89"/>
      <c r="Q12" s="89"/>
      <c r="R12" s="89"/>
      <c r="S12" s="84">
        <f t="shared" si="0"/>
        <v>242.67000000000002</v>
      </c>
      <c r="T12" s="84">
        <f t="shared" si="1"/>
        <v>82.329999999999984</v>
      </c>
    </row>
    <row r="13" spans="1:20">
      <c r="A13" t="s">
        <v>104</v>
      </c>
      <c r="E13" s="84">
        <v>105</v>
      </c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4">
        <f t="shared" si="0"/>
        <v>0</v>
      </c>
      <c r="T13" s="84">
        <f t="shared" si="1"/>
        <v>105</v>
      </c>
    </row>
    <row r="14" spans="1:20">
      <c r="A14" t="s">
        <v>105</v>
      </c>
      <c r="E14" s="84">
        <v>140</v>
      </c>
      <c r="G14" s="89"/>
      <c r="H14" s="89"/>
      <c r="I14" s="89"/>
      <c r="J14" s="89"/>
      <c r="K14" s="89"/>
      <c r="L14" s="89"/>
      <c r="M14" s="89"/>
      <c r="N14" s="89">
        <v>120.46</v>
      </c>
      <c r="O14" s="89"/>
      <c r="P14" s="89"/>
      <c r="Q14" s="89"/>
      <c r="R14" s="89"/>
      <c r="S14" s="84">
        <f t="shared" si="0"/>
        <v>120.46</v>
      </c>
      <c r="T14" s="84">
        <f t="shared" si="1"/>
        <v>19.540000000000006</v>
      </c>
    </row>
    <row r="15" spans="1:20">
      <c r="A15" s="88" t="s">
        <v>36</v>
      </c>
      <c r="E15" s="84" t="s">
        <v>86</v>
      </c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4" t="s">
        <v>86</v>
      </c>
      <c r="T15" s="84" t="s">
        <v>86</v>
      </c>
    </row>
    <row r="16" spans="1:20">
      <c r="A16" t="s">
        <v>106</v>
      </c>
      <c r="E16" s="84">
        <v>1500</v>
      </c>
      <c r="G16" s="89"/>
      <c r="H16" s="89"/>
      <c r="I16" s="89"/>
      <c r="J16" s="89">
        <v>350</v>
      </c>
      <c r="K16" s="89"/>
      <c r="L16" s="89"/>
      <c r="M16" s="89"/>
      <c r="N16" s="89"/>
      <c r="O16" s="89"/>
      <c r="P16" s="89"/>
      <c r="Q16" s="89"/>
      <c r="R16" s="89"/>
      <c r="S16" s="84">
        <f t="shared" si="0"/>
        <v>350</v>
      </c>
      <c r="T16" s="84">
        <f t="shared" si="1"/>
        <v>1150</v>
      </c>
    </row>
    <row r="17" spans="1:20">
      <c r="A17" t="s">
        <v>107</v>
      </c>
      <c r="E17" s="84">
        <v>0</v>
      </c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4">
        <f t="shared" si="0"/>
        <v>0</v>
      </c>
      <c r="T17" s="84">
        <f t="shared" si="1"/>
        <v>0</v>
      </c>
    </row>
    <row r="18" spans="1:20">
      <c r="A18" t="s">
        <v>108</v>
      </c>
      <c r="E18" s="84">
        <v>0</v>
      </c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4">
        <f t="shared" si="0"/>
        <v>0</v>
      </c>
      <c r="T18" s="84">
        <f t="shared" si="1"/>
        <v>0</v>
      </c>
    </row>
    <row r="19" spans="1:20">
      <c r="A19" s="88" t="s">
        <v>109</v>
      </c>
      <c r="E19" s="84" t="s">
        <v>86</v>
      </c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4" t="s">
        <v>86</v>
      </c>
      <c r="T19" s="84" t="s">
        <v>86</v>
      </c>
    </row>
    <row r="20" spans="1:20">
      <c r="A20" t="s">
        <v>110</v>
      </c>
      <c r="E20" s="84">
        <v>525</v>
      </c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4">
        <f t="shared" si="0"/>
        <v>0</v>
      </c>
      <c r="T20" s="84">
        <f t="shared" si="1"/>
        <v>525</v>
      </c>
    </row>
    <row r="21" spans="1:20">
      <c r="A21" s="88" t="s">
        <v>111</v>
      </c>
      <c r="E21" s="84" t="s">
        <v>86</v>
      </c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4" t="s">
        <v>86</v>
      </c>
      <c r="T21" s="84" t="s">
        <v>86</v>
      </c>
    </row>
    <row r="22" spans="1:20">
      <c r="A22" t="s">
        <v>112</v>
      </c>
      <c r="E22" s="84">
        <v>300</v>
      </c>
      <c r="F22" t="s">
        <v>86</v>
      </c>
      <c r="G22" s="89">
        <v>27.41</v>
      </c>
      <c r="H22" s="89">
        <v>27.41</v>
      </c>
      <c r="I22" s="89">
        <v>27.41</v>
      </c>
      <c r="J22" s="89">
        <v>27.41</v>
      </c>
      <c r="K22" s="89">
        <v>27.41</v>
      </c>
      <c r="L22" s="89"/>
      <c r="M22" s="89">
        <v>27.41</v>
      </c>
      <c r="N22" s="89">
        <v>27.41</v>
      </c>
      <c r="O22" s="89"/>
      <c r="P22" s="89"/>
      <c r="Q22" s="89"/>
      <c r="R22" s="89"/>
      <c r="S22" s="84">
        <f t="shared" si="0"/>
        <v>191.87</v>
      </c>
      <c r="T22" s="84">
        <f t="shared" si="1"/>
        <v>108.13</v>
      </c>
    </row>
    <row r="23" spans="1:20">
      <c r="A23" t="s">
        <v>113</v>
      </c>
      <c r="E23" s="84">
        <v>2010</v>
      </c>
      <c r="G23" s="89">
        <v>151.63</v>
      </c>
      <c r="H23" s="89">
        <v>136.69999999999999</v>
      </c>
      <c r="I23" s="89">
        <v>134.47999999999999</v>
      </c>
      <c r="J23" s="89">
        <v>143.06</v>
      </c>
      <c r="K23" s="89">
        <v>130.19999999999999</v>
      </c>
      <c r="L23" s="89">
        <v>138.77000000000001</v>
      </c>
      <c r="M23" s="89">
        <v>138.77000000000001</v>
      </c>
      <c r="N23" s="89">
        <v>134.47999999999999</v>
      </c>
      <c r="O23" s="89"/>
      <c r="P23" s="89"/>
      <c r="Q23" s="89"/>
      <c r="R23" s="89"/>
      <c r="S23" s="84">
        <f>SUM(G23:R23)</f>
        <v>1108.0899999999999</v>
      </c>
      <c r="T23" s="84">
        <f t="shared" si="1"/>
        <v>901.91000000000008</v>
      </c>
    </row>
    <row r="24" spans="1:20">
      <c r="A24" s="88" t="s">
        <v>114</v>
      </c>
      <c r="E24" s="84" t="s">
        <v>86</v>
      </c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4" t="s">
        <v>86</v>
      </c>
      <c r="T24" s="84" t="s">
        <v>86</v>
      </c>
    </row>
    <row r="25" spans="1:20">
      <c r="A25" t="s">
        <v>115</v>
      </c>
      <c r="E25" s="84">
        <v>1050</v>
      </c>
      <c r="G25" s="89"/>
      <c r="H25" s="89">
        <v>100</v>
      </c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4">
        <f t="shared" si="0"/>
        <v>100</v>
      </c>
      <c r="T25" s="84">
        <f t="shared" si="1"/>
        <v>950</v>
      </c>
    </row>
    <row r="26" spans="1:20">
      <c r="A26" t="s">
        <v>116</v>
      </c>
      <c r="E26" s="84">
        <v>210</v>
      </c>
      <c r="G26" s="89">
        <v>218.75</v>
      </c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4">
        <f t="shared" si="0"/>
        <v>218.75</v>
      </c>
      <c r="T26" s="84">
        <f t="shared" si="1"/>
        <v>-8.75</v>
      </c>
    </row>
    <row r="27" spans="1:20">
      <c r="A27" t="s">
        <v>117</v>
      </c>
      <c r="E27" s="84">
        <v>210</v>
      </c>
      <c r="G27" s="89"/>
      <c r="H27" s="89"/>
      <c r="I27" s="89">
        <v>38.25</v>
      </c>
      <c r="J27" s="89">
        <v>22.51</v>
      </c>
      <c r="K27" s="89"/>
      <c r="L27" s="89">
        <v>22.5</v>
      </c>
      <c r="M27" s="89"/>
      <c r="N27" s="89"/>
      <c r="O27" s="89"/>
      <c r="P27" s="89"/>
      <c r="Q27" s="89"/>
      <c r="R27" s="89"/>
      <c r="S27" s="84">
        <f t="shared" si="0"/>
        <v>83.26</v>
      </c>
      <c r="T27" s="84">
        <f t="shared" si="1"/>
        <v>126.74</v>
      </c>
    </row>
    <row r="28" spans="1:20">
      <c r="A28" t="s">
        <v>118</v>
      </c>
      <c r="E28" s="84">
        <v>35</v>
      </c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4">
        <f t="shared" si="0"/>
        <v>0</v>
      </c>
      <c r="T28" s="84">
        <f t="shared" si="1"/>
        <v>35</v>
      </c>
    </row>
    <row r="29" spans="1:20">
      <c r="A29" t="s">
        <v>119</v>
      </c>
      <c r="E29" s="84">
        <v>255</v>
      </c>
      <c r="G29" s="89"/>
      <c r="H29" s="89"/>
      <c r="I29" s="89"/>
      <c r="J29" s="89"/>
      <c r="K29" s="89"/>
      <c r="L29" s="89"/>
      <c r="M29" s="89">
        <v>47.37</v>
      </c>
      <c r="N29" s="89"/>
      <c r="O29" s="89"/>
      <c r="P29" s="89"/>
      <c r="Q29" s="89"/>
      <c r="R29" s="89"/>
      <c r="S29" s="84">
        <f t="shared" si="0"/>
        <v>47.37</v>
      </c>
      <c r="T29" s="84">
        <f t="shared" si="1"/>
        <v>207.63</v>
      </c>
    </row>
    <row r="30" spans="1:20">
      <c r="A30" t="s">
        <v>120</v>
      </c>
      <c r="E30" s="84">
        <v>40</v>
      </c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4">
        <f t="shared" si="0"/>
        <v>0</v>
      </c>
      <c r="T30" s="84">
        <f t="shared" si="1"/>
        <v>40</v>
      </c>
    </row>
    <row r="31" spans="1:20">
      <c r="A31" t="s">
        <v>121</v>
      </c>
      <c r="E31" s="84">
        <v>130</v>
      </c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4">
        <f t="shared" si="0"/>
        <v>0</v>
      </c>
      <c r="T31" s="84">
        <f t="shared" si="1"/>
        <v>130</v>
      </c>
    </row>
    <row r="32" spans="1:20">
      <c r="A32" t="s">
        <v>122</v>
      </c>
      <c r="E32" s="84">
        <v>240</v>
      </c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4">
        <f t="shared" si="0"/>
        <v>0</v>
      </c>
      <c r="T32" s="84">
        <f t="shared" si="1"/>
        <v>240</v>
      </c>
    </row>
    <row r="33" spans="1:20">
      <c r="A33" t="s">
        <v>123</v>
      </c>
      <c r="E33" s="84">
        <v>210</v>
      </c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4">
        <f t="shared" si="0"/>
        <v>0</v>
      </c>
      <c r="T33" s="84">
        <f t="shared" si="1"/>
        <v>210</v>
      </c>
    </row>
    <row r="34" spans="1:20">
      <c r="A34" t="s">
        <v>124</v>
      </c>
      <c r="E34" s="84">
        <v>260</v>
      </c>
      <c r="G34" s="89"/>
      <c r="H34" s="89"/>
      <c r="I34" s="89"/>
      <c r="J34" s="89"/>
      <c r="K34" s="89"/>
      <c r="L34" s="89">
        <v>18</v>
      </c>
      <c r="M34" s="89"/>
      <c r="N34" s="89"/>
      <c r="O34" s="89"/>
      <c r="P34" s="89"/>
      <c r="Q34" s="89"/>
      <c r="R34" s="89"/>
      <c r="S34" s="84">
        <f t="shared" si="0"/>
        <v>18</v>
      </c>
      <c r="T34" s="84">
        <f t="shared" si="1"/>
        <v>242</v>
      </c>
    </row>
    <row r="35" spans="1:20">
      <c r="A35" t="s">
        <v>125</v>
      </c>
      <c r="E35" s="84">
        <v>165</v>
      </c>
      <c r="G35" s="89"/>
      <c r="H35" s="89"/>
      <c r="I35" s="89"/>
      <c r="J35" s="89"/>
      <c r="K35" s="89"/>
      <c r="L35" s="89"/>
      <c r="M35" s="89"/>
      <c r="N35" s="89">
        <v>165</v>
      </c>
      <c r="O35" s="89"/>
      <c r="Q35" s="89"/>
      <c r="R35" s="89"/>
      <c r="S35" s="84">
        <f t="shared" si="0"/>
        <v>165</v>
      </c>
      <c r="T35" s="84">
        <f t="shared" si="1"/>
        <v>0</v>
      </c>
    </row>
    <row r="36" spans="1:20">
      <c r="A36" s="88" t="s">
        <v>126</v>
      </c>
      <c r="E36" s="84" t="s">
        <v>86</v>
      </c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4" t="s">
        <v>86</v>
      </c>
      <c r="T36" s="84" t="s">
        <v>86</v>
      </c>
    </row>
    <row r="37" spans="1:20">
      <c r="A37" t="s">
        <v>127</v>
      </c>
      <c r="E37" s="84">
        <v>85</v>
      </c>
      <c r="G37" s="89"/>
      <c r="H37" s="89"/>
      <c r="I37" s="89"/>
      <c r="J37" s="89">
        <v>75</v>
      </c>
      <c r="K37" s="89"/>
      <c r="L37" s="89"/>
      <c r="M37" s="89"/>
      <c r="N37" s="89"/>
      <c r="O37" s="89"/>
      <c r="P37" s="89"/>
      <c r="Q37" s="89"/>
      <c r="R37" s="89"/>
      <c r="S37" s="84">
        <f t="shared" si="0"/>
        <v>75</v>
      </c>
      <c r="T37" s="84">
        <f t="shared" si="1"/>
        <v>10</v>
      </c>
    </row>
    <row r="38" spans="1:20">
      <c r="A38" t="s">
        <v>110</v>
      </c>
      <c r="E38" s="84">
        <v>105</v>
      </c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4">
        <f t="shared" si="0"/>
        <v>0</v>
      </c>
      <c r="T38" s="84">
        <f t="shared" si="1"/>
        <v>105</v>
      </c>
    </row>
    <row r="39" spans="1:20">
      <c r="A39" s="88" t="s">
        <v>128</v>
      </c>
      <c r="B39" s="88"/>
      <c r="E39" s="84" t="s">
        <v>86</v>
      </c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4" t="s">
        <v>86</v>
      </c>
      <c r="T39" s="84" t="s">
        <v>86</v>
      </c>
    </row>
    <row r="40" spans="1:20">
      <c r="A40" t="s">
        <v>129</v>
      </c>
      <c r="E40" s="84">
        <v>300</v>
      </c>
      <c r="G40" s="89"/>
      <c r="H40" s="89"/>
      <c r="I40" s="89"/>
      <c r="J40" s="89"/>
      <c r="K40" s="89"/>
      <c r="L40" s="89">
        <v>300</v>
      </c>
      <c r="M40" s="89"/>
      <c r="N40" s="89"/>
      <c r="O40" s="89"/>
      <c r="P40" s="89"/>
      <c r="Q40" s="89"/>
      <c r="R40" s="89"/>
      <c r="S40" s="84">
        <f t="shared" si="0"/>
        <v>300</v>
      </c>
      <c r="T40" s="84">
        <f t="shared" si="1"/>
        <v>0</v>
      </c>
    </row>
    <row r="41" spans="1:20">
      <c r="A41" t="s">
        <v>130</v>
      </c>
      <c r="E41" s="84">
        <v>25</v>
      </c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4">
        <f t="shared" si="0"/>
        <v>0</v>
      </c>
      <c r="T41" s="84">
        <f t="shared" si="1"/>
        <v>25</v>
      </c>
    </row>
    <row r="42" spans="1:20">
      <c r="A42" t="s">
        <v>131</v>
      </c>
      <c r="E42" s="84">
        <v>500</v>
      </c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4">
        <f t="shared" si="0"/>
        <v>0</v>
      </c>
      <c r="T42" s="84">
        <f t="shared" si="1"/>
        <v>500</v>
      </c>
    </row>
    <row r="43" spans="1:20">
      <c r="A43" t="s">
        <v>170</v>
      </c>
      <c r="D43" t="s">
        <v>175</v>
      </c>
      <c r="E43" s="84">
        <v>7561</v>
      </c>
      <c r="G43" s="89"/>
      <c r="H43" s="89"/>
      <c r="I43" s="89"/>
      <c r="J43" s="89"/>
      <c r="K43" s="89">
        <v>2722.95</v>
      </c>
      <c r="L43" s="89"/>
      <c r="M43" s="89"/>
      <c r="N43" s="89">
        <v>5353.55</v>
      </c>
      <c r="O43" s="89"/>
      <c r="P43" s="89"/>
      <c r="Q43" s="89"/>
      <c r="R43" s="89"/>
      <c r="S43" s="84">
        <f t="shared" ref="S43" si="2">SUM(G43:R43)</f>
        <v>8076.5</v>
      </c>
      <c r="T43" s="84">
        <f t="shared" ref="T43" si="3">+E43-S43</f>
        <v>-515.5</v>
      </c>
    </row>
    <row r="44" spans="1:20">
      <c r="A44" t="s">
        <v>167</v>
      </c>
      <c r="C44" t="s">
        <v>168</v>
      </c>
      <c r="D44" t="s">
        <v>86</v>
      </c>
      <c r="E44" s="84">
        <v>727</v>
      </c>
      <c r="G44" s="89"/>
      <c r="H44" s="89"/>
      <c r="I44" s="89"/>
      <c r="J44" s="89"/>
      <c r="K44" s="89"/>
      <c r="L44" s="89">
        <v>50</v>
      </c>
      <c r="M44" s="89">
        <v>100</v>
      </c>
      <c r="N44" s="89">
        <v>33.6</v>
      </c>
      <c r="O44" s="89"/>
      <c r="P44" s="89"/>
      <c r="Q44" s="89"/>
      <c r="R44" s="89"/>
      <c r="S44" s="84">
        <f t="shared" ref="S44:S45" si="4">SUM(G44:R44)</f>
        <v>183.6</v>
      </c>
      <c r="T44" s="84">
        <f t="shared" ref="T44:T45" si="5">+E44-S44</f>
        <v>543.4</v>
      </c>
    </row>
    <row r="45" spans="1:20">
      <c r="C45" t="s">
        <v>174</v>
      </c>
      <c r="D45" t="s">
        <v>175</v>
      </c>
      <c r="E45" s="84">
        <v>1000</v>
      </c>
      <c r="G45" s="89"/>
      <c r="H45" s="89"/>
      <c r="I45" s="89"/>
      <c r="J45" s="89"/>
      <c r="K45" s="89"/>
      <c r="L45" s="89"/>
      <c r="M45" s="89"/>
      <c r="N45" s="89">
        <v>1000</v>
      </c>
      <c r="O45" s="89"/>
      <c r="P45" s="89"/>
      <c r="Q45" s="89"/>
      <c r="R45" s="89"/>
      <c r="S45" s="84">
        <f t="shared" si="4"/>
        <v>1000</v>
      </c>
      <c r="T45" s="84">
        <f t="shared" si="5"/>
        <v>0</v>
      </c>
    </row>
    <row r="46" spans="1:20">
      <c r="C46" t="s">
        <v>169</v>
      </c>
      <c r="E46" s="84">
        <v>2000</v>
      </c>
      <c r="M46" s="89">
        <v>45.5</v>
      </c>
      <c r="S46" s="84">
        <f t="shared" ref="S46" si="6">SUM(G46:R46)</f>
        <v>45.5</v>
      </c>
      <c r="T46" s="84">
        <f t="shared" ref="T46" si="7">+E46-S46</f>
        <v>1954.5</v>
      </c>
    </row>
    <row r="47" spans="1:20">
      <c r="E47" s="84"/>
      <c r="S47" s="84"/>
      <c r="T47" s="84"/>
    </row>
    <row r="48" spans="1:20">
      <c r="A48" s="88" t="s">
        <v>16</v>
      </c>
      <c r="E48" s="84">
        <f>SUM(E4:E42)</f>
        <v>14558</v>
      </c>
      <c r="S48" s="84">
        <f>SUM(S4:S46)</f>
        <v>15902.03</v>
      </c>
      <c r="T48" s="84">
        <f>SUM(T4:T46)</f>
        <v>9943.9699999999993</v>
      </c>
    </row>
    <row r="49" spans="1:19">
      <c r="R49" t="s">
        <v>157</v>
      </c>
      <c r="S49" s="84">
        <v>2027.38</v>
      </c>
    </row>
    <row r="50" spans="1:19">
      <c r="S50" s="84">
        <f>+S49+S48</f>
        <v>17929.41</v>
      </c>
    </row>
    <row r="51" spans="1:19">
      <c r="S51" t="s">
        <v>86</v>
      </c>
    </row>
    <row r="52" spans="1:19">
      <c r="S52" s="96" t="s">
        <v>86</v>
      </c>
    </row>
    <row r="53" spans="1:19">
      <c r="R53" t="s">
        <v>172</v>
      </c>
      <c r="S53" s="89">
        <v>1175</v>
      </c>
    </row>
    <row r="54" spans="1:19">
      <c r="A54" t="s">
        <v>171</v>
      </c>
      <c r="R54" t="s">
        <v>173</v>
      </c>
      <c r="S54" s="96">
        <v>74.8</v>
      </c>
    </row>
    <row r="55" spans="1:19">
      <c r="S55" s="84" t="s">
        <v>86</v>
      </c>
    </row>
  </sheetData>
  <pageMargins left="0.7" right="0.7" top="0.75" bottom="0.75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47A3F-B9C3-4115-A730-4CDF1FDE7378}">
  <dimension ref="A1:H19"/>
  <sheetViews>
    <sheetView workbookViewId="0">
      <selection activeCell="A10" sqref="A10"/>
    </sheetView>
  </sheetViews>
  <sheetFormatPr defaultRowHeight="15.6"/>
  <sheetData>
    <row r="1" spans="1:8">
      <c r="D1" t="s">
        <v>160</v>
      </c>
    </row>
    <row r="5" spans="1:8">
      <c r="H5" t="s">
        <v>166</v>
      </c>
    </row>
    <row r="6" spans="1:8">
      <c r="H6" s="84">
        <v>727</v>
      </c>
    </row>
    <row r="7" spans="1:8">
      <c r="A7" t="s">
        <v>161</v>
      </c>
      <c r="C7" t="s">
        <v>162</v>
      </c>
      <c r="F7">
        <v>60</v>
      </c>
      <c r="H7" s="84">
        <f>+H6-F7</f>
        <v>667</v>
      </c>
    </row>
    <row r="8" spans="1:8">
      <c r="A8" t="s">
        <v>164</v>
      </c>
      <c r="C8" t="s">
        <v>163</v>
      </c>
      <c r="F8">
        <v>50</v>
      </c>
      <c r="H8" s="84">
        <f>+H7-F8</f>
        <v>617</v>
      </c>
    </row>
    <row r="9" spans="1:8">
      <c r="A9" t="s">
        <v>161</v>
      </c>
      <c r="C9" t="s">
        <v>165</v>
      </c>
      <c r="F9">
        <v>40</v>
      </c>
      <c r="H9" s="84">
        <f>+H8-F9</f>
        <v>577</v>
      </c>
    </row>
    <row r="10" spans="1:8">
      <c r="H10" s="84"/>
    </row>
    <row r="11" spans="1:8">
      <c r="H11" s="84"/>
    </row>
    <row r="12" spans="1:8">
      <c r="H12" s="84"/>
    </row>
    <row r="13" spans="1:8">
      <c r="H13" s="84"/>
    </row>
    <row r="14" spans="1:8">
      <c r="H14" s="84"/>
    </row>
    <row r="15" spans="1:8">
      <c r="H15" s="84"/>
    </row>
    <row r="16" spans="1:8">
      <c r="H16" s="84"/>
    </row>
    <row r="17" spans="8:8">
      <c r="H17" s="84"/>
    </row>
    <row r="18" spans="8:8">
      <c r="H18" s="84"/>
    </row>
    <row r="19" spans="8:8">
      <c r="H19" s="8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29E98-3E22-4672-BFDC-19C5B12A9FF0}">
  <dimension ref="A1:N50"/>
  <sheetViews>
    <sheetView tabSelected="1" workbookViewId="0">
      <selection activeCell="B8" sqref="B8"/>
    </sheetView>
  </sheetViews>
  <sheetFormatPr defaultRowHeight="13.8"/>
  <cols>
    <col min="1" max="2" width="8.796875" style="101"/>
    <col min="3" max="3" width="6.19921875" style="101" customWidth="1"/>
    <col min="4" max="5" width="10" style="101" customWidth="1"/>
    <col min="6" max="6" width="10" style="101" hidden="1" customWidth="1"/>
    <col min="7" max="7" width="10" style="101" customWidth="1"/>
    <col min="8" max="8" width="8.796875" style="101"/>
    <col min="9" max="9" width="2.796875" style="101" customWidth="1"/>
    <col min="10" max="10" width="16.3984375" style="101" customWidth="1"/>
    <col min="11" max="11" width="13" style="101" customWidth="1"/>
    <col min="12" max="12" width="10.796875" style="101" customWidth="1"/>
    <col min="13" max="16384" width="8.796875" style="101"/>
  </cols>
  <sheetData>
    <row r="1" spans="1:14">
      <c r="D1" s="102" t="s">
        <v>176</v>
      </c>
      <c r="E1" s="102" t="s">
        <v>176</v>
      </c>
      <c r="F1" s="102"/>
      <c r="G1" s="103" t="s">
        <v>182</v>
      </c>
    </row>
    <row r="2" spans="1:14">
      <c r="D2" s="102" t="s">
        <v>183</v>
      </c>
      <c r="E2" s="102" t="s">
        <v>184</v>
      </c>
      <c r="F2" s="102"/>
      <c r="G2" s="103" t="s">
        <v>183</v>
      </c>
    </row>
    <row r="3" spans="1:14">
      <c r="A3" s="104" t="s">
        <v>92</v>
      </c>
      <c r="B3" s="104"/>
      <c r="D3" s="103" t="s">
        <v>15</v>
      </c>
      <c r="E3" s="103"/>
      <c r="F3" s="103"/>
      <c r="G3" s="103" t="s">
        <v>15</v>
      </c>
    </row>
    <row r="4" spans="1:14">
      <c r="A4" s="104" t="s">
        <v>93</v>
      </c>
    </row>
    <row r="5" spans="1:14">
      <c r="A5" s="101" t="s">
        <v>94</v>
      </c>
      <c r="D5" s="105">
        <v>220</v>
      </c>
      <c r="E5" s="105">
        <v>210</v>
      </c>
      <c r="F5" s="105"/>
      <c r="G5" s="105">
        <v>250</v>
      </c>
      <c r="J5" s="101" t="s">
        <v>187</v>
      </c>
      <c r="K5" s="105">
        <v>24817</v>
      </c>
    </row>
    <row r="6" spans="1:14">
      <c r="A6" s="101" t="s">
        <v>95</v>
      </c>
      <c r="D6" s="105">
        <v>1050</v>
      </c>
      <c r="E6" s="105">
        <v>759</v>
      </c>
      <c r="F6" s="105"/>
      <c r="G6" s="105">
        <v>1000</v>
      </c>
    </row>
    <row r="7" spans="1:14">
      <c r="A7" s="101" t="s">
        <v>96</v>
      </c>
      <c r="D7" s="105">
        <v>158</v>
      </c>
      <c r="E7" s="105">
        <v>184</v>
      </c>
      <c r="F7" s="105"/>
      <c r="G7" s="105">
        <v>190</v>
      </c>
      <c r="J7" s="101" t="s">
        <v>177</v>
      </c>
      <c r="K7" s="105">
        <f>+G46</f>
        <v>14655</v>
      </c>
    </row>
    <row r="8" spans="1:14">
      <c r="A8" s="101" t="s">
        <v>97</v>
      </c>
      <c r="D8" s="105">
        <v>210</v>
      </c>
      <c r="E8" s="105">
        <v>210</v>
      </c>
      <c r="F8" s="105"/>
      <c r="G8" s="105">
        <v>225</v>
      </c>
    </row>
    <row r="9" spans="1:14" ht="27.6">
      <c r="A9" s="101" t="s">
        <v>98</v>
      </c>
      <c r="B9" s="101" t="s">
        <v>99</v>
      </c>
      <c r="D9" s="105">
        <v>50</v>
      </c>
      <c r="E9" s="105">
        <v>30</v>
      </c>
      <c r="F9" s="105"/>
      <c r="G9" s="105">
        <v>55</v>
      </c>
      <c r="K9" s="106">
        <f>+K5-K7</f>
        <v>10162</v>
      </c>
      <c r="L9" s="107" t="s">
        <v>189</v>
      </c>
    </row>
    <row r="10" spans="1:14">
      <c r="A10" s="101" t="s">
        <v>100</v>
      </c>
      <c r="D10" s="105">
        <v>3410</v>
      </c>
      <c r="E10" s="105">
        <v>3302</v>
      </c>
      <c r="F10" s="105"/>
      <c r="G10" s="105">
        <v>3450</v>
      </c>
      <c r="J10" s="101" t="s">
        <v>188</v>
      </c>
    </row>
    <row r="11" spans="1:14">
      <c r="A11" s="101" t="s">
        <v>101</v>
      </c>
      <c r="D11" s="105">
        <v>525</v>
      </c>
      <c r="E11" s="105">
        <v>189</v>
      </c>
      <c r="F11" s="105"/>
      <c r="G11" s="105">
        <v>495</v>
      </c>
      <c r="J11" s="101" t="s">
        <v>178</v>
      </c>
      <c r="K11" s="105">
        <v>3879</v>
      </c>
    </row>
    <row r="12" spans="1:14">
      <c r="A12" s="101" t="s">
        <v>102</v>
      </c>
      <c r="D12" s="105">
        <v>210</v>
      </c>
      <c r="E12" s="105">
        <v>47</v>
      </c>
      <c r="F12" s="105"/>
      <c r="G12" s="105">
        <v>210</v>
      </c>
      <c r="J12" s="101" t="s">
        <v>179</v>
      </c>
      <c r="K12" s="105">
        <v>3500</v>
      </c>
    </row>
    <row r="13" spans="1:14">
      <c r="A13" s="101" t="s">
        <v>103</v>
      </c>
      <c r="D13" s="105">
        <v>325</v>
      </c>
      <c r="E13" s="105">
        <f>81*4</f>
        <v>324</v>
      </c>
      <c r="F13" s="105"/>
      <c r="G13" s="105">
        <v>350</v>
      </c>
      <c r="J13" s="101" t="s">
        <v>180</v>
      </c>
      <c r="K13" s="105">
        <v>7300</v>
      </c>
    </row>
    <row r="14" spans="1:14">
      <c r="A14" s="101" t="s">
        <v>104</v>
      </c>
      <c r="D14" s="105">
        <v>105</v>
      </c>
      <c r="E14" s="105">
        <v>100</v>
      </c>
      <c r="F14" s="105"/>
      <c r="G14" s="105">
        <v>100</v>
      </c>
      <c r="J14" s="101" t="s">
        <v>132</v>
      </c>
      <c r="K14" s="105">
        <v>500</v>
      </c>
    </row>
    <row r="15" spans="1:14">
      <c r="A15" s="101" t="s">
        <v>105</v>
      </c>
      <c r="D15" s="105">
        <v>140</v>
      </c>
      <c r="E15" s="105">
        <v>121</v>
      </c>
      <c r="F15" s="105"/>
      <c r="G15" s="105">
        <v>150</v>
      </c>
      <c r="J15" s="101" t="s">
        <v>185</v>
      </c>
      <c r="K15" s="105">
        <v>1500</v>
      </c>
    </row>
    <row r="16" spans="1:14" ht="27.6">
      <c r="A16" s="104" t="s">
        <v>36</v>
      </c>
      <c r="D16" s="105" t="s">
        <v>86</v>
      </c>
      <c r="E16" s="105"/>
      <c r="F16" s="105">
        <f>SUM(E5:E15)</f>
        <v>5476</v>
      </c>
      <c r="H16" s="105">
        <f>SUM(G5:G15)</f>
        <v>6475</v>
      </c>
      <c r="J16" s="101" t="s">
        <v>181</v>
      </c>
      <c r="K16" s="105">
        <v>4825</v>
      </c>
      <c r="L16" s="108" t="s">
        <v>186</v>
      </c>
      <c r="N16" s="101" t="s">
        <v>86</v>
      </c>
    </row>
    <row r="17" spans="1:12">
      <c r="A17" s="101" t="s">
        <v>106</v>
      </c>
      <c r="D17" s="105">
        <v>1500</v>
      </c>
      <c r="E17" s="105">
        <v>500</v>
      </c>
      <c r="F17" s="105"/>
      <c r="G17" s="105">
        <v>1500</v>
      </c>
      <c r="J17" s="101" t="s">
        <v>86</v>
      </c>
      <c r="K17" s="109" t="s">
        <v>86</v>
      </c>
    </row>
    <row r="18" spans="1:12">
      <c r="A18" s="101" t="s">
        <v>107</v>
      </c>
      <c r="D18" s="105">
        <v>0</v>
      </c>
      <c r="E18" s="105"/>
      <c r="F18" s="105"/>
      <c r="K18" s="106">
        <f>+K9-K11-K12-K13-K14-K15-K16</f>
        <v>-11342</v>
      </c>
      <c r="L18" s="101">
        <v>11342</v>
      </c>
    </row>
    <row r="19" spans="1:12">
      <c r="A19" s="101" t="s">
        <v>108</v>
      </c>
      <c r="D19" s="105">
        <v>0</v>
      </c>
      <c r="E19" s="105"/>
      <c r="F19" s="105"/>
    </row>
    <row r="20" spans="1:12">
      <c r="A20" s="104" t="s">
        <v>109</v>
      </c>
      <c r="D20" s="105" t="s">
        <v>86</v>
      </c>
      <c r="E20" s="105"/>
      <c r="F20" s="105"/>
      <c r="J20" s="101" t="s">
        <v>90</v>
      </c>
      <c r="K20" s="105">
        <f>+K18*-1</f>
        <v>11342</v>
      </c>
    </row>
    <row r="21" spans="1:12">
      <c r="A21" s="101" t="s">
        <v>110</v>
      </c>
      <c r="D21" s="105">
        <v>525</v>
      </c>
      <c r="E21" s="105"/>
      <c r="F21" s="105"/>
      <c r="G21" s="105">
        <v>550</v>
      </c>
    </row>
    <row r="22" spans="1:12">
      <c r="A22" s="104" t="s">
        <v>111</v>
      </c>
      <c r="D22" s="105" t="s">
        <v>86</v>
      </c>
      <c r="E22" s="105"/>
      <c r="F22" s="105"/>
    </row>
    <row r="23" spans="1:12">
      <c r="A23" s="101" t="s">
        <v>112</v>
      </c>
      <c r="D23" s="105">
        <v>300</v>
      </c>
      <c r="E23" s="105">
        <v>300</v>
      </c>
      <c r="F23" s="105"/>
      <c r="G23" s="105">
        <v>300</v>
      </c>
    </row>
    <row r="24" spans="1:12">
      <c r="A24" s="101" t="s">
        <v>113</v>
      </c>
      <c r="D24" s="105">
        <v>2010</v>
      </c>
      <c r="E24" s="105">
        <v>1600</v>
      </c>
      <c r="F24" s="105"/>
      <c r="G24" s="105">
        <v>1900</v>
      </c>
    </row>
    <row r="25" spans="1:12">
      <c r="A25" s="104" t="s">
        <v>114</v>
      </c>
      <c r="D25" s="105" t="s">
        <v>86</v>
      </c>
      <c r="E25" s="105"/>
      <c r="F25" s="105"/>
    </row>
    <row r="26" spans="1:12">
      <c r="A26" s="101" t="s">
        <v>115</v>
      </c>
      <c r="D26" s="105">
        <v>1050</v>
      </c>
      <c r="E26" s="105">
        <v>222</v>
      </c>
      <c r="F26" s="105"/>
      <c r="G26" s="105">
        <v>1100</v>
      </c>
    </row>
    <row r="27" spans="1:12">
      <c r="A27" s="101" t="s">
        <v>116</v>
      </c>
      <c r="D27" s="105">
        <v>210</v>
      </c>
      <c r="E27" s="105">
        <v>220</v>
      </c>
      <c r="F27" s="105"/>
      <c r="G27" s="105">
        <v>250</v>
      </c>
    </row>
    <row r="28" spans="1:12">
      <c r="A28" s="101" t="s">
        <v>117</v>
      </c>
      <c r="D28" s="105">
        <v>210</v>
      </c>
      <c r="E28" s="105">
        <v>200</v>
      </c>
      <c r="F28" s="105"/>
      <c r="G28" s="105">
        <v>220</v>
      </c>
    </row>
    <row r="29" spans="1:12">
      <c r="A29" s="101" t="s">
        <v>118</v>
      </c>
      <c r="D29" s="105">
        <v>35</v>
      </c>
      <c r="E29" s="105"/>
      <c r="F29" s="105"/>
      <c r="G29" s="105">
        <v>40</v>
      </c>
    </row>
    <row r="30" spans="1:12">
      <c r="A30" s="101" t="s">
        <v>119</v>
      </c>
      <c r="D30" s="105">
        <v>255</v>
      </c>
      <c r="E30" s="105">
        <v>100</v>
      </c>
      <c r="F30" s="105"/>
      <c r="G30" s="105">
        <v>260</v>
      </c>
    </row>
    <row r="31" spans="1:12">
      <c r="A31" s="101" t="s">
        <v>120</v>
      </c>
      <c r="D31" s="105">
        <v>40</v>
      </c>
      <c r="E31" s="105"/>
      <c r="F31" s="105"/>
      <c r="G31" s="105">
        <v>70</v>
      </c>
    </row>
    <row r="32" spans="1:12">
      <c r="A32" s="101" t="s">
        <v>121</v>
      </c>
      <c r="D32" s="105">
        <v>130</v>
      </c>
      <c r="E32" s="105"/>
      <c r="F32" s="105"/>
      <c r="G32" s="105">
        <v>100</v>
      </c>
    </row>
    <row r="33" spans="1:7">
      <c r="A33" s="101" t="s">
        <v>122</v>
      </c>
      <c r="D33" s="105">
        <v>240</v>
      </c>
      <c r="E33" s="105">
        <v>240</v>
      </c>
      <c r="F33" s="105"/>
      <c r="G33" s="105">
        <v>250</v>
      </c>
    </row>
    <row r="34" spans="1:7">
      <c r="A34" s="101" t="s">
        <v>123</v>
      </c>
      <c r="D34" s="105">
        <v>210</v>
      </c>
      <c r="E34" s="105"/>
      <c r="F34" s="105"/>
      <c r="G34" s="105">
        <v>200</v>
      </c>
    </row>
    <row r="35" spans="1:7">
      <c r="A35" s="101" t="s">
        <v>124</v>
      </c>
      <c r="D35" s="105">
        <v>260</v>
      </c>
      <c r="E35" s="105">
        <v>278</v>
      </c>
      <c r="F35" s="105"/>
      <c r="G35" s="105">
        <v>260</v>
      </c>
    </row>
    <row r="36" spans="1:7">
      <c r="A36" s="101" t="s">
        <v>125</v>
      </c>
      <c r="D36" s="105">
        <v>165</v>
      </c>
      <c r="E36" s="105">
        <v>165</v>
      </c>
      <c r="F36" s="105"/>
      <c r="G36" s="105">
        <v>165</v>
      </c>
    </row>
    <row r="37" spans="1:7">
      <c r="A37" s="104" t="s">
        <v>126</v>
      </c>
      <c r="D37" s="105" t="s">
        <v>86</v>
      </c>
      <c r="E37" s="105"/>
      <c r="F37" s="105"/>
      <c r="G37" s="105"/>
    </row>
    <row r="38" spans="1:7">
      <c r="A38" s="101" t="s">
        <v>127</v>
      </c>
      <c r="D38" s="105">
        <v>85</v>
      </c>
      <c r="E38" s="105">
        <v>75</v>
      </c>
      <c r="F38" s="105"/>
      <c r="G38" s="105">
        <v>90</v>
      </c>
    </row>
    <row r="39" spans="1:7">
      <c r="A39" s="101" t="s">
        <v>110</v>
      </c>
      <c r="D39" s="105">
        <v>105</v>
      </c>
      <c r="E39" s="105"/>
      <c r="F39" s="105"/>
      <c r="G39" s="105">
        <v>100</v>
      </c>
    </row>
    <row r="40" spans="1:7">
      <c r="D40" s="105"/>
      <c r="E40" s="105"/>
      <c r="F40" s="105">
        <f>SUM(E21:E39)</f>
        <v>3400</v>
      </c>
      <c r="G40" s="105"/>
    </row>
    <row r="41" spans="1:7">
      <c r="A41" s="104" t="s">
        <v>128</v>
      </c>
      <c r="B41" s="104"/>
      <c r="D41" s="105" t="s">
        <v>86</v>
      </c>
      <c r="E41" s="105"/>
      <c r="F41" s="105"/>
      <c r="G41" s="105"/>
    </row>
    <row r="42" spans="1:7">
      <c r="A42" s="101" t="s">
        <v>129</v>
      </c>
      <c r="D42" s="105">
        <v>300</v>
      </c>
      <c r="E42" s="105">
        <v>300</v>
      </c>
      <c r="F42" s="105"/>
      <c r="G42" s="105">
        <v>300</v>
      </c>
    </row>
    <row r="43" spans="1:7">
      <c r="A43" s="101" t="s">
        <v>130</v>
      </c>
      <c r="D43" s="105">
        <v>25</v>
      </c>
      <c r="E43" s="105">
        <v>25</v>
      </c>
      <c r="F43" s="105"/>
      <c r="G43" s="105">
        <v>25</v>
      </c>
    </row>
    <row r="44" spans="1:7">
      <c r="A44" s="101" t="s">
        <v>131</v>
      </c>
      <c r="D44" s="105">
        <v>500</v>
      </c>
      <c r="E44" s="105">
        <v>0</v>
      </c>
      <c r="F44" s="105"/>
      <c r="G44" s="105">
        <v>500</v>
      </c>
    </row>
    <row r="45" spans="1:7">
      <c r="D45" s="105"/>
      <c r="E45" s="105"/>
      <c r="F45" s="105"/>
    </row>
    <row r="46" spans="1:7">
      <c r="A46" s="104" t="s">
        <v>16</v>
      </c>
      <c r="D46" s="105">
        <f>SUM(D5:D44)</f>
        <v>14558</v>
      </c>
      <c r="E46" s="105">
        <f>SUM(E5:E44)</f>
        <v>9701</v>
      </c>
      <c r="F46" s="105"/>
      <c r="G46" s="105">
        <f>SUM(G5:G44)</f>
        <v>14655</v>
      </c>
    </row>
    <row r="50" spans="4:4">
      <c r="D50" s="109">
        <f>9077+E46</f>
        <v>18778</v>
      </c>
    </row>
  </sheetData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876C8-99BD-418F-B186-AEB02CE8AA61}">
  <dimension ref="B4:N39"/>
  <sheetViews>
    <sheetView topLeftCell="A15" workbookViewId="0">
      <selection activeCell="H8" sqref="H8"/>
    </sheetView>
  </sheetViews>
  <sheetFormatPr defaultRowHeight="15.6"/>
  <cols>
    <col min="6" max="6" width="12.09765625" customWidth="1"/>
    <col min="7" max="7" width="10.5" bestFit="1" customWidth="1"/>
    <col min="12" max="12" width="17" customWidth="1"/>
    <col min="14" max="14" width="12.3984375" customWidth="1"/>
  </cols>
  <sheetData>
    <row r="4" spans="2:14">
      <c r="B4" t="s">
        <v>82</v>
      </c>
      <c r="E4" t="s">
        <v>83</v>
      </c>
      <c r="G4" s="84">
        <f>+'ERPC Budget '!N32</f>
        <v>17193.23</v>
      </c>
      <c r="K4" t="s">
        <v>134</v>
      </c>
      <c r="N4" s="84">
        <v>7250</v>
      </c>
    </row>
    <row r="5" spans="2:14">
      <c r="G5" s="84"/>
      <c r="N5" s="84"/>
    </row>
    <row r="6" spans="2:14">
      <c r="B6" t="s">
        <v>84</v>
      </c>
      <c r="D6" s="85" t="s">
        <v>86</v>
      </c>
      <c r="E6" t="s">
        <v>85</v>
      </c>
      <c r="G6" s="84">
        <v>0</v>
      </c>
      <c r="K6" t="s">
        <v>88</v>
      </c>
      <c r="N6" s="84">
        <v>3000</v>
      </c>
    </row>
    <row r="7" spans="2:14">
      <c r="C7" t="s">
        <v>86</v>
      </c>
      <c r="G7" s="84" t="s">
        <v>86</v>
      </c>
      <c r="N7" s="84"/>
    </row>
    <row r="8" spans="2:14">
      <c r="B8" t="s">
        <v>87</v>
      </c>
      <c r="G8" s="86">
        <v>0</v>
      </c>
      <c r="K8" t="s">
        <v>89</v>
      </c>
      <c r="M8" t="s">
        <v>86</v>
      </c>
      <c r="N8" s="84">
        <v>1727.23</v>
      </c>
    </row>
    <row r="9" spans="2:14">
      <c r="G9" s="84">
        <f>+G4-G6+G8</f>
        <v>17193.23</v>
      </c>
      <c r="M9" t="s">
        <v>86</v>
      </c>
      <c r="N9" s="84"/>
    </row>
    <row r="10" spans="2:14">
      <c r="G10" s="84"/>
      <c r="K10" t="s">
        <v>91</v>
      </c>
      <c r="N10" s="84">
        <f>-G12</f>
        <v>-15193.23</v>
      </c>
    </row>
    <row r="11" spans="2:14">
      <c r="B11" t="s">
        <v>133</v>
      </c>
      <c r="D11" t="s">
        <v>132</v>
      </c>
      <c r="G11" s="86">
        <v>2000</v>
      </c>
      <c r="N11" s="84"/>
    </row>
    <row r="12" spans="2:14">
      <c r="G12" s="84">
        <f>+G9-G11</f>
        <v>15193.23</v>
      </c>
      <c r="N12" s="84"/>
    </row>
    <row r="13" spans="2:14">
      <c r="G13" s="84"/>
      <c r="K13" t="s">
        <v>90</v>
      </c>
      <c r="N13" s="87">
        <f>SUM(N4:N12)</f>
        <v>-3216</v>
      </c>
    </row>
    <row r="14" spans="2:14">
      <c r="G14" s="84"/>
      <c r="N14" s="84"/>
    </row>
    <row r="15" spans="2:14">
      <c r="G15" s="84"/>
    </row>
    <row r="17" spans="2:11">
      <c r="G17" s="84"/>
    </row>
    <row r="18" spans="2:11">
      <c r="E18" s="100" t="s">
        <v>135</v>
      </c>
      <c r="F18" s="100"/>
      <c r="G18" s="100"/>
    </row>
    <row r="19" spans="2:11">
      <c r="E19" s="100" t="s">
        <v>136</v>
      </c>
      <c r="F19" s="100"/>
      <c r="G19" s="100"/>
    </row>
    <row r="20" spans="2:11">
      <c r="E20" s="92"/>
      <c r="F20" s="92"/>
      <c r="G20" s="92"/>
    </row>
    <row r="21" spans="2:11">
      <c r="E21" s="92"/>
      <c r="F21" s="92"/>
      <c r="G21" s="92"/>
    </row>
    <row r="22" spans="2:11">
      <c r="F22" s="90" t="s">
        <v>15</v>
      </c>
    </row>
    <row r="23" spans="2:11">
      <c r="B23" t="s">
        <v>84</v>
      </c>
      <c r="D23" s="85" t="s">
        <v>86</v>
      </c>
      <c r="E23" t="s">
        <v>86</v>
      </c>
      <c r="F23" s="84">
        <f>+G6</f>
        <v>0</v>
      </c>
    </row>
    <row r="24" spans="2:11">
      <c r="F24" s="84"/>
    </row>
    <row r="25" spans="2:11">
      <c r="B25" t="s">
        <v>137</v>
      </c>
      <c r="F25" s="84">
        <v>7250</v>
      </c>
    </row>
    <row r="26" spans="2:11">
      <c r="F26" s="84"/>
    </row>
    <row r="27" spans="2:11">
      <c r="B27" t="s">
        <v>138</v>
      </c>
      <c r="F27" s="84">
        <v>3000</v>
      </c>
    </row>
    <row r="28" spans="2:11">
      <c r="F28" s="84"/>
    </row>
    <row r="29" spans="2:11">
      <c r="B29" t="s">
        <v>139</v>
      </c>
      <c r="C29" t="s">
        <v>86</v>
      </c>
      <c r="F29" s="84">
        <v>3727</v>
      </c>
      <c r="G29" t="s">
        <v>143</v>
      </c>
      <c r="I29" t="s">
        <v>158</v>
      </c>
      <c r="K29" t="s">
        <v>159</v>
      </c>
    </row>
    <row r="30" spans="2:11">
      <c r="F30" s="84"/>
    </row>
    <row r="31" spans="2:11">
      <c r="B31" t="s">
        <v>140</v>
      </c>
      <c r="F31" s="91">
        <f>SUM(F23:F30)</f>
        <v>13977</v>
      </c>
    </row>
    <row r="32" spans="2:11">
      <c r="F32" s="84"/>
    </row>
    <row r="33" spans="2:7">
      <c r="F33" s="84"/>
    </row>
    <row r="34" spans="2:7">
      <c r="B34" t="s">
        <v>141</v>
      </c>
      <c r="F34" s="84">
        <v>17193</v>
      </c>
    </row>
    <row r="35" spans="2:7">
      <c r="F35" s="91"/>
    </row>
    <row r="36" spans="2:7">
      <c r="B36" t="s">
        <v>142</v>
      </c>
      <c r="F36" s="84">
        <f>+F31-F34</f>
        <v>-3216</v>
      </c>
    </row>
    <row r="37" spans="2:7">
      <c r="G37" s="84"/>
    </row>
    <row r="38" spans="2:7">
      <c r="G38" s="84"/>
    </row>
    <row r="39" spans="2:7">
      <c r="G39" s="84"/>
    </row>
  </sheetData>
  <mergeCells count="2">
    <mergeCell ref="E19:G19"/>
    <mergeCell ref="E18:G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ERPC Budget </vt:lpstr>
      <vt:lpstr>23.24 exps</vt:lpstr>
      <vt:lpstr>Sheet1</vt:lpstr>
      <vt:lpstr>24-25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Pyne</dc:creator>
  <cp:lastModifiedBy>Parish Clerk</cp:lastModifiedBy>
  <cp:lastPrinted>2024-01-16T14:16:36Z</cp:lastPrinted>
  <dcterms:created xsi:type="dcterms:W3CDTF">2015-11-04T15:49:33Z</dcterms:created>
  <dcterms:modified xsi:type="dcterms:W3CDTF">2024-01-16T14:17:03Z</dcterms:modified>
</cp:coreProperties>
</file>